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N:\Economia4\Mis documentos\IA2016\Edición\ANEXOS\"/>
    </mc:Choice>
  </mc:AlternateContent>
  <bookViews>
    <workbookView xWindow="-165" yWindow="-150" windowWidth="19320" windowHeight="7455" tabRatio="746"/>
  </bookViews>
  <sheets>
    <sheet name="Sector Turístico" sheetId="16" r:id="rId1"/>
    <sheet name="Tabla 9.1" sheetId="1" r:id="rId2"/>
    <sheet name="Tabla 9.2" sheetId="2" r:id="rId3"/>
    <sheet name="Tabla 9.3" sheetId="5" r:id="rId4"/>
    <sheet name="Tabla 9.4" sheetId="4" r:id="rId5"/>
    <sheet name="Tabla 9.5" sheetId="10" r:id="rId6"/>
    <sheet name="Tabla 9.6" sheetId="9" r:id="rId7"/>
    <sheet name="Tabla 9.7" sheetId="8" r:id="rId8"/>
    <sheet name="Tabla 9.8" sheetId="7" r:id="rId9"/>
    <sheet name="Tabla 9.9" sheetId="6" r:id="rId10"/>
    <sheet name="Tabla 9.10" sheetId="13" r:id="rId11"/>
    <sheet name="Tabla 9.11" sheetId="12" r:id="rId12"/>
    <sheet name="Tabla 9.12" sheetId="11" r:id="rId13"/>
    <sheet name="Tabla 9.13" sheetId="15" r:id="rId14"/>
  </sheets>
  <definedNames>
    <definedName name="OLE_LINK3" localSheetId="2">'Tabla 9.2'!$A$23</definedName>
  </definedNames>
  <calcPr calcId="171027"/>
</workbook>
</file>

<file path=xl/calcChain.xml><?xml version="1.0" encoding="utf-8"?>
<calcChain xmlns="http://schemas.openxmlformats.org/spreadsheetml/2006/main">
  <c r="E15" i="11" l="1"/>
  <c r="F15" i="11"/>
  <c r="Q15" i="11" s="1"/>
  <c r="G15" i="11"/>
  <c r="H15" i="11"/>
  <c r="I15" i="11"/>
  <c r="J15" i="11"/>
  <c r="K15" i="11"/>
  <c r="L15" i="11"/>
  <c r="M15" i="11"/>
  <c r="N15" i="11"/>
  <c r="O15" i="11"/>
  <c r="D15" i="11"/>
  <c r="E14" i="11"/>
  <c r="F14" i="11"/>
  <c r="G14" i="11"/>
  <c r="H14" i="11"/>
  <c r="I14" i="11"/>
  <c r="J14" i="11"/>
  <c r="K14" i="11"/>
  <c r="L14" i="11"/>
  <c r="M14" i="11"/>
  <c r="N14" i="11"/>
  <c r="O14" i="11"/>
  <c r="D14" i="11"/>
  <c r="Q32" i="15" l="1"/>
  <c r="P67" i="12"/>
  <c r="O67" i="12"/>
  <c r="N67" i="12"/>
  <c r="M67" i="12"/>
  <c r="L67" i="12"/>
  <c r="K67" i="12"/>
  <c r="J67" i="12"/>
  <c r="I67" i="12"/>
  <c r="H67" i="12"/>
  <c r="G67" i="12"/>
  <c r="F67" i="12"/>
  <c r="E67" i="12"/>
  <c r="R65" i="12"/>
  <c r="R64" i="12"/>
  <c r="R63" i="12"/>
  <c r="F27" i="13"/>
  <c r="D7" i="11" s="1"/>
  <c r="G27" i="13"/>
  <c r="H27" i="13"/>
  <c r="F33" i="13"/>
  <c r="G33" i="13"/>
  <c r="H33" i="13"/>
  <c r="G75" i="13"/>
  <c r="H75" i="13"/>
  <c r="I75" i="13"/>
  <c r="J75" i="13"/>
  <c r="K75" i="13"/>
  <c r="L75" i="13"/>
  <c r="M75" i="13"/>
  <c r="N75" i="13"/>
  <c r="O75" i="13"/>
  <c r="P75" i="13"/>
  <c r="Q75" i="13"/>
  <c r="F75" i="13"/>
  <c r="R69" i="13"/>
  <c r="Q69" i="13"/>
  <c r="P69" i="13"/>
  <c r="O69" i="13"/>
  <c r="N69" i="13"/>
  <c r="M69" i="13"/>
  <c r="L69" i="13"/>
  <c r="K69" i="13"/>
  <c r="J69" i="13"/>
  <c r="I69" i="13"/>
  <c r="H69" i="13"/>
  <c r="G69" i="13"/>
  <c r="F69" i="13"/>
  <c r="S73" i="13"/>
  <c r="S72" i="13"/>
  <c r="S71" i="13"/>
  <c r="Z12" i="1"/>
  <c r="Z11" i="1"/>
  <c r="Z7" i="1"/>
  <c r="Z6" i="1"/>
  <c r="R67" i="12" l="1"/>
  <c r="S69" i="13"/>
  <c r="Y17" i="1" l="1"/>
  <c r="Z17" i="1" s="1"/>
  <c r="Y16" i="1"/>
  <c r="Z16" i="1" s="1"/>
  <c r="Q33" i="15" l="1"/>
  <c r="Q15" i="15"/>
  <c r="E12" i="11"/>
  <c r="I12" i="11"/>
  <c r="M12" i="11"/>
  <c r="P49" i="12"/>
  <c r="O12" i="11" s="1"/>
  <c r="O49" i="12"/>
  <c r="N12" i="11" s="1"/>
  <c r="N49" i="12"/>
  <c r="M49" i="12"/>
  <c r="L12" i="11" s="1"/>
  <c r="L49" i="12"/>
  <c r="K12" i="11" s="1"/>
  <c r="K49" i="12"/>
  <c r="J12" i="11" s="1"/>
  <c r="J49" i="12"/>
  <c r="I49" i="12"/>
  <c r="H12" i="11" s="1"/>
  <c r="H49" i="12"/>
  <c r="G12" i="11" s="1"/>
  <c r="G49" i="12"/>
  <c r="F12" i="11" s="1"/>
  <c r="F49" i="12"/>
  <c r="E49" i="12"/>
  <c r="D12" i="11" s="1"/>
  <c r="R47" i="12"/>
  <c r="R46" i="12"/>
  <c r="R45" i="12"/>
  <c r="P61" i="12"/>
  <c r="O61" i="12"/>
  <c r="N61" i="12"/>
  <c r="M61" i="12"/>
  <c r="L61" i="12"/>
  <c r="K61" i="12"/>
  <c r="J61" i="12"/>
  <c r="I61" i="12"/>
  <c r="H61" i="12"/>
  <c r="G61" i="12"/>
  <c r="F61" i="12"/>
  <c r="E61" i="12"/>
  <c r="R59" i="12"/>
  <c r="R58" i="12"/>
  <c r="R57" i="12"/>
  <c r="S17" i="13"/>
  <c r="R75" i="13"/>
  <c r="S67" i="13"/>
  <c r="S66" i="13"/>
  <c r="S65" i="13"/>
  <c r="D23" i="2"/>
  <c r="K23" i="2"/>
  <c r="C23" i="2"/>
  <c r="P6" i="2"/>
  <c r="P7" i="2"/>
  <c r="P9" i="2"/>
  <c r="P10" i="2"/>
  <c r="P11" i="2"/>
  <c r="P13" i="2"/>
  <c r="P14" i="2"/>
  <c r="P15" i="2"/>
  <c r="P17" i="2"/>
  <c r="P18" i="2"/>
  <c r="P19" i="2"/>
  <c r="E23" i="2"/>
  <c r="F23" i="2"/>
  <c r="G23" i="2"/>
  <c r="H23" i="2"/>
  <c r="I23" i="2"/>
  <c r="J23" i="2"/>
  <c r="L23" i="2"/>
  <c r="M23" i="2"/>
  <c r="N23" i="2"/>
  <c r="P5" i="2"/>
  <c r="P21" i="5"/>
  <c r="P20" i="5"/>
  <c r="P18" i="5"/>
  <c r="P17" i="5"/>
  <c r="P16" i="5"/>
  <c r="P14" i="5"/>
  <c r="P13" i="5"/>
  <c r="P12" i="5"/>
  <c r="P10" i="5"/>
  <c r="P9" i="5"/>
  <c r="P8" i="5"/>
  <c r="P6" i="5"/>
  <c r="C23" i="5"/>
  <c r="P6" i="8"/>
  <c r="P7" i="8"/>
  <c r="P8" i="8"/>
  <c r="P9" i="8"/>
  <c r="P10" i="8"/>
  <c r="P11" i="8"/>
  <c r="P12" i="8"/>
  <c r="P13" i="8"/>
  <c r="P14" i="8"/>
  <c r="P15" i="8"/>
  <c r="P16" i="8"/>
  <c r="P17" i="8"/>
  <c r="P18" i="8"/>
  <c r="P19" i="8"/>
  <c r="P20" i="8"/>
  <c r="P21" i="8"/>
  <c r="P5" i="8"/>
  <c r="P23" i="8" s="1"/>
  <c r="L23" i="8"/>
  <c r="H23" i="8"/>
  <c r="E23" i="8"/>
  <c r="D23" i="8"/>
  <c r="M23" i="8"/>
  <c r="G23" i="8"/>
  <c r="K23" i="8"/>
  <c r="D23" i="7"/>
  <c r="E23" i="7"/>
  <c r="F23" i="7"/>
  <c r="G23" i="7"/>
  <c r="H23" i="7"/>
  <c r="I23" i="7"/>
  <c r="J23" i="7"/>
  <c r="K23" i="7"/>
  <c r="L23" i="7"/>
  <c r="M23" i="7"/>
  <c r="N23" i="7"/>
  <c r="C23" i="4"/>
  <c r="D23" i="4"/>
  <c r="E23" i="4"/>
  <c r="F23" i="4"/>
  <c r="G23" i="4"/>
  <c r="H23" i="4"/>
  <c r="I23" i="4"/>
  <c r="J23" i="4"/>
  <c r="K23" i="4"/>
  <c r="L23" i="4"/>
  <c r="M23" i="4"/>
  <c r="N23" i="4"/>
  <c r="X12" i="1"/>
  <c r="X11" i="1"/>
  <c r="X7" i="1"/>
  <c r="X6" i="1"/>
  <c r="X16" i="1"/>
  <c r="W17" i="1"/>
  <c r="X17" i="1" s="1"/>
  <c r="W16" i="1"/>
  <c r="U17" i="1"/>
  <c r="V17" i="1" s="1"/>
  <c r="U16" i="1"/>
  <c r="V16" i="1" s="1"/>
  <c r="S17" i="1"/>
  <c r="S16" i="1"/>
  <c r="G17" i="1"/>
  <c r="G16" i="1"/>
  <c r="H16" i="1" s="1"/>
  <c r="R53" i="12"/>
  <c r="R52" i="12"/>
  <c r="R51" i="12"/>
  <c r="F55" i="12"/>
  <c r="G55" i="12"/>
  <c r="H55" i="12"/>
  <c r="I55" i="12"/>
  <c r="J55" i="12"/>
  <c r="K55" i="12"/>
  <c r="L55" i="12"/>
  <c r="M55" i="12"/>
  <c r="N55" i="12"/>
  <c r="O55" i="12"/>
  <c r="P55" i="12"/>
  <c r="E55" i="12"/>
  <c r="Q12" i="15"/>
  <c r="Q30" i="15"/>
  <c r="S61" i="13"/>
  <c r="S60" i="13"/>
  <c r="S59" i="13"/>
  <c r="G63" i="13"/>
  <c r="H63" i="13"/>
  <c r="I63" i="13"/>
  <c r="J63" i="13"/>
  <c r="K63" i="13"/>
  <c r="L63" i="13"/>
  <c r="M63" i="13"/>
  <c r="K13" i="11" s="1"/>
  <c r="N63" i="13"/>
  <c r="O63" i="13"/>
  <c r="P63" i="13"/>
  <c r="Q63" i="13"/>
  <c r="O13" i="11" s="1"/>
  <c r="R63" i="13"/>
  <c r="F63" i="13"/>
  <c r="S55" i="13"/>
  <c r="S54" i="13"/>
  <c r="S53" i="13"/>
  <c r="P21" i="6"/>
  <c r="P21" i="7"/>
  <c r="P21" i="9"/>
  <c r="P21" i="4"/>
  <c r="D23" i="10"/>
  <c r="E23" i="10"/>
  <c r="F23" i="10"/>
  <c r="G23" i="10"/>
  <c r="H23" i="10"/>
  <c r="I23" i="10"/>
  <c r="J23" i="10"/>
  <c r="K23" i="10"/>
  <c r="L23" i="10"/>
  <c r="M23" i="10"/>
  <c r="N23" i="10"/>
  <c r="O23" i="10"/>
  <c r="Q23" i="10"/>
  <c r="P21" i="10"/>
  <c r="O23" i="8"/>
  <c r="F23" i="8"/>
  <c r="I23" i="8"/>
  <c r="J23" i="8"/>
  <c r="N23" i="8"/>
  <c r="P19" i="5"/>
  <c r="P15" i="5"/>
  <c r="P11" i="5"/>
  <c r="P7" i="5"/>
  <c r="P5" i="5"/>
  <c r="D23" i="5"/>
  <c r="E23" i="5"/>
  <c r="F23" i="5"/>
  <c r="G23" i="5"/>
  <c r="H23" i="5"/>
  <c r="I23" i="5"/>
  <c r="J23" i="5"/>
  <c r="K23" i="5"/>
  <c r="L23" i="5"/>
  <c r="M23" i="5"/>
  <c r="N23" i="5"/>
  <c r="O23" i="5"/>
  <c r="P21" i="2"/>
  <c r="O23" i="2"/>
  <c r="Q23" i="2"/>
  <c r="D23" i="6"/>
  <c r="E23" i="6"/>
  <c r="F23" i="6"/>
  <c r="G23" i="6"/>
  <c r="H23" i="6"/>
  <c r="I23" i="6"/>
  <c r="J23" i="6"/>
  <c r="K23" i="6"/>
  <c r="L23" i="6"/>
  <c r="M23" i="6"/>
  <c r="N23" i="6"/>
  <c r="C23" i="6"/>
  <c r="C23" i="7"/>
  <c r="C23" i="8"/>
  <c r="D23" i="9"/>
  <c r="E23" i="9"/>
  <c r="F23" i="9"/>
  <c r="G23" i="9"/>
  <c r="H23" i="9"/>
  <c r="I23" i="9"/>
  <c r="J23" i="9"/>
  <c r="K23" i="9"/>
  <c r="L23" i="9"/>
  <c r="M23" i="9"/>
  <c r="N23" i="9"/>
  <c r="C23" i="9"/>
  <c r="C23" i="10"/>
  <c r="O23" i="4"/>
  <c r="Q23" i="5"/>
  <c r="T17" i="1"/>
  <c r="T16" i="1"/>
  <c r="T12" i="1"/>
  <c r="T11" i="1"/>
  <c r="V12" i="1"/>
  <c r="V11" i="1"/>
  <c r="V7" i="1"/>
  <c r="V6" i="1"/>
  <c r="Q31" i="15"/>
  <c r="Q11" i="15"/>
  <c r="Q13" i="15"/>
  <c r="P8" i="2"/>
  <c r="P12" i="2"/>
  <c r="P16" i="2"/>
  <c r="P20" i="2"/>
  <c r="T7" i="1"/>
  <c r="T6" i="1"/>
  <c r="P43" i="12"/>
  <c r="O43" i="12"/>
  <c r="N43" i="12"/>
  <c r="M43" i="12"/>
  <c r="L43" i="12"/>
  <c r="K43" i="12"/>
  <c r="J43" i="12"/>
  <c r="I43" i="12"/>
  <c r="H43" i="12"/>
  <c r="G43" i="12"/>
  <c r="F43" i="12"/>
  <c r="E43" i="12"/>
  <c r="R41" i="12"/>
  <c r="R43" i="12" s="1"/>
  <c r="R40" i="12"/>
  <c r="R39" i="12"/>
  <c r="Q29" i="15"/>
  <c r="G51" i="13"/>
  <c r="E11" i="11" s="1"/>
  <c r="H51" i="13"/>
  <c r="I51" i="13"/>
  <c r="J51" i="13"/>
  <c r="K51" i="13"/>
  <c r="I11" i="11" s="1"/>
  <c r="L51" i="13"/>
  <c r="M51" i="13"/>
  <c r="N51" i="13"/>
  <c r="O51" i="13"/>
  <c r="M11" i="11" s="1"/>
  <c r="P51" i="13"/>
  <c r="Q51" i="13"/>
  <c r="R51" i="13"/>
  <c r="F51" i="13"/>
  <c r="P13" i="6"/>
  <c r="Q17" i="1"/>
  <c r="Q16" i="1"/>
  <c r="Q19" i="1"/>
  <c r="O19" i="1"/>
  <c r="R12" i="1"/>
  <c r="R11" i="1"/>
  <c r="R7" i="1"/>
  <c r="R6" i="1"/>
  <c r="M19" i="1"/>
  <c r="K19" i="1"/>
  <c r="M17" i="1"/>
  <c r="K17" i="1"/>
  <c r="I17" i="1"/>
  <c r="J17" i="1" s="1"/>
  <c r="H17" i="1"/>
  <c r="M16" i="1"/>
  <c r="K16" i="1"/>
  <c r="I16" i="1"/>
  <c r="J16" i="1" s="1"/>
  <c r="L12" i="1"/>
  <c r="J12" i="1"/>
  <c r="H12" i="1"/>
  <c r="L11" i="1"/>
  <c r="J11" i="1"/>
  <c r="H11" i="1"/>
  <c r="L7" i="1"/>
  <c r="J7" i="1"/>
  <c r="H7" i="1"/>
  <c r="L6" i="1"/>
  <c r="J6" i="1"/>
  <c r="H6" i="1"/>
  <c r="B25" i="15"/>
  <c r="B26" i="15" s="1"/>
  <c r="B27" i="15" s="1"/>
  <c r="B28" i="15" s="1"/>
  <c r="B29" i="15" s="1"/>
  <c r="B7" i="15"/>
  <c r="B8" i="15" s="1"/>
  <c r="B9" i="15" s="1"/>
  <c r="B10" i="15" s="1"/>
  <c r="B11" i="15" s="1"/>
  <c r="Q28" i="15"/>
  <c r="Q27" i="15"/>
  <c r="Q26" i="15"/>
  <c r="Q25" i="15"/>
  <c r="Q24" i="15"/>
  <c r="G39" i="13"/>
  <c r="H39" i="13"/>
  <c r="I39" i="13"/>
  <c r="J39" i="13"/>
  <c r="K39" i="13"/>
  <c r="L39" i="13"/>
  <c r="M39" i="13"/>
  <c r="N39" i="13"/>
  <c r="O39" i="13"/>
  <c r="P39" i="13"/>
  <c r="Q39" i="13"/>
  <c r="F39" i="13"/>
  <c r="E8" i="11"/>
  <c r="I33" i="13"/>
  <c r="J33" i="13"/>
  <c r="K33" i="13"/>
  <c r="I8" i="11" s="1"/>
  <c r="L33" i="13"/>
  <c r="M33" i="13"/>
  <c r="N33" i="13"/>
  <c r="O33" i="13"/>
  <c r="M8" i="11" s="1"/>
  <c r="P33" i="13"/>
  <c r="Q33" i="13"/>
  <c r="I27" i="13"/>
  <c r="J27" i="13"/>
  <c r="K27" i="13"/>
  <c r="L27" i="13"/>
  <c r="M27" i="13"/>
  <c r="N27" i="13"/>
  <c r="O27" i="13"/>
  <c r="P27" i="13"/>
  <c r="Q27" i="13"/>
  <c r="G21" i="13"/>
  <c r="H21" i="13"/>
  <c r="I21" i="13"/>
  <c r="J21" i="13"/>
  <c r="K21" i="13"/>
  <c r="L21" i="13"/>
  <c r="M21" i="13"/>
  <c r="N21" i="13"/>
  <c r="O21" i="13"/>
  <c r="P21" i="13"/>
  <c r="Q21" i="13"/>
  <c r="F21" i="13"/>
  <c r="R27" i="12"/>
  <c r="R34" i="12"/>
  <c r="R37" i="12" s="1"/>
  <c r="R35" i="12"/>
  <c r="R33" i="12"/>
  <c r="F37" i="12"/>
  <c r="G37" i="12"/>
  <c r="H37" i="12"/>
  <c r="I37" i="12"/>
  <c r="J37" i="12"/>
  <c r="K37" i="12"/>
  <c r="L37" i="12"/>
  <c r="M37" i="12"/>
  <c r="N37" i="12"/>
  <c r="O37" i="12"/>
  <c r="P37" i="12"/>
  <c r="E37" i="12"/>
  <c r="R28" i="12"/>
  <c r="R31" i="12"/>
  <c r="R29" i="12"/>
  <c r="P31" i="12"/>
  <c r="O9" i="11" s="1"/>
  <c r="O31" i="12"/>
  <c r="N31" i="12"/>
  <c r="M9" i="11" s="1"/>
  <c r="M31" i="12"/>
  <c r="L31" i="12"/>
  <c r="K9" i="11" s="1"/>
  <c r="K31" i="12"/>
  <c r="J31" i="12"/>
  <c r="I9" i="11" s="1"/>
  <c r="I31" i="12"/>
  <c r="H31" i="12"/>
  <c r="G9" i="11" s="1"/>
  <c r="G31" i="12"/>
  <c r="F31" i="12"/>
  <c r="E9" i="11" s="1"/>
  <c r="E31" i="12"/>
  <c r="R22" i="12"/>
  <c r="R25" i="12"/>
  <c r="R23" i="12"/>
  <c r="R21" i="12"/>
  <c r="P25" i="12"/>
  <c r="O8" i="11" s="1"/>
  <c r="O25" i="12"/>
  <c r="N25" i="12"/>
  <c r="M25" i="12"/>
  <c r="L25" i="12"/>
  <c r="K8" i="11" s="1"/>
  <c r="K25" i="12"/>
  <c r="J25" i="12"/>
  <c r="I25" i="12"/>
  <c r="H25" i="12"/>
  <c r="G8" i="11" s="1"/>
  <c r="G25" i="12"/>
  <c r="F25" i="12"/>
  <c r="E25" i="12"/>
  <c r="D8" i="11" s="1"/>
  <c r="R16" i="12"/>
  <c r="R17" i="12"/>
  <c r="R15" i="12"/>
  <c r="P19" i="12"/>
  <c r="O19" i="12"/>
  <c r="N19" i="12"/>
  <c r="M19" i="12"/>
  <c r="L7" i="11" s="1"/>
  <c r="L19" i="12"/>
  <c r="K19" i="12"/>
  <c r="J19" i="12"/>
  <c r="I19" i="12"/>
  <c r="H7" i="11" s="1"/>
  <c r="H19" i="12"/>
  <c r="G19" i="12"/>
  <c r="F19" i="12"/>
  <c r="E7" i="11" s="1"/>
  <c r="E19" i="12"/>
  <c r="F13" i="12"/>
  <c r="G13" i="12"/>
  <c r="H13" i="12"/>
  <c r="G6" i="11" s="1"/>
  <c r="I13" i="12"/>
  <c r="J13" i="12"/>
  <c r="K13" i="12"/>
  <c r="L13" i="12"/>
  <c r="K6" i="11" s="1"/>
  <c r="M13" i="12"/>
  <c r="N13" i="12"/>
  <c r="O13" i="12"/>
  <c r="P13" i="12"/>
  <c r="O6" i="11" s="1"/>
  <c r="E13" i="12"/>
  <c r="R9" i="12"/>
  <c r="S43" i="13"/>
  <c r="S42" i="13"/>
  <c r="S41" i="13"/>
  <c r="Q45" i="13"/>
  <c r="S35" i="13"/>
  <c r="R45" i="13"/>
  <c r="P45" i="13"/>
  <c r="O45" i="13"/>
  <c r="M10" i="11" s="1"/>
  <c r="N45" i="13"/>
  <c r="M45" i="13"/>
  <c r="L45" i="13"/>
  <c r="K45" i="13"/>
  <c r="I10" i="11" s="1"/>
  <c r="J45" i="13"/>
  <c r="I45" i="13"/>
  <c r="H45" i="13"/>
  <c r="G45" i="13"/>
  <c r="E10" i="11" s="1"/>
  <c r="F45" i="13"/>
  <c r="S36" i="13"/>
  <c r="S37" i="13"/>
  <c r="R39" i="13"/>
  <c r="S30" i="13"/>
  <c r="S31" i="13"/>
  <c r="S29" i="13"/>
  <c r="R33" i="13"/>
  <c r="S24" i="13"/>
  <c r="S25" i="13"/>
  <c r="S23" i="13"/>
  <c r="R27" i="13"/>
  <c r="S18" i="13"/>
  <c r="S19" i="13"/>
  <c r="R21" i="13"/>
  <c r="Q6" i="15"/>
  <c r="Q7" i="15"/>
  <c r="Q8" i="15"/>
  <c r="Q9" i="15"/>
  <c r="Q10" i="15"/>
  <c r="Q5" i="11"/>
  <c r="R5" i="12"/>
  <c r="R6" i="12"/>
  <c r="E8" i="12"/>
  <c r="F8" i="12"/>
  <c r="G8" i="12"/>
  <c r="H8" i="12"/>
  <c r="I8" i="12"/>
  <c r="J8" i="12"/>
  <c r="K8" i="12"/>
  <c r="L8" i="12"/>
  <c r="M8" i="12"/>
  <c r="N8" i="12"/>
  <c r="O8" i="12"/>
  <c r="P8" i="12"/>
  <c r="R10" i="12"/>
  <c r="R13" i="12" s="1"/>
  <c r="R11" i="12"/>
  <c r="S5" i="13"/>
  <c r="S6" i="13"/>
  <c r="F8" i="13"/>
  <c r="G8" i="13"/>
  <c r="H8" i="13"/>
  <c r="I8" i="13"/>
  <c r="J8" i="13"/>
  <c r="K8" i="13"/>
  <c r="L8" i="13"/>
  <c r="M8" i="13"/>
  <c r="N8" i="13"/>
  <c r="O8" i="13"/>
  <c r="P8" i="13"/>
  <c r="Q8" i="13"/>
  <c r="S12" i="13"/>
  <c r="S13" i="13"/>
  <c r="S15" i="13" s="1"/>
  <c r="F15" i="13"/>
  <c r="G15" i="13"/>
  <c r="H15" i="13"/>
  <c r="I15" i="13"/>
  <c r="J15" i="13"/>
  <c r="K15" i="13"/>
  <c r="L15" i="13"/>
  <c r="M15" i="13"/>
  <c r="N15" i="13"/>
  <c r="O15" i="13"/>
  <c r="P15" i="13"/>
  <c r="Q15" i="13"/>
  <c r="P5" i="6"/>
  <c r="P6" i="6"/>
  <c r="P7" i="6"/>
  <c r="P8" i="6"/>
  <c r="P9" i="6"/>
  <c r="P10" i="6"/>
  <c r="P11" i="6"/>
  <c r="P12" i="6"/>
  <c r="P14" i="6"/>
  <c r="P15" i="6"/>
  <c r="P16" i="6"/>
  <c r="P17" i="6"/>
  <c r="P18" i="6"/>
  <c r="P19" i="6"/>
  <c r="P20" i="6"/>
  <c r="O23" i="6"/>
  <c r="P5" i="7"/>
  <c r="P6" i="7"/>
  <c r="P7" i="7"/>
  <c r="P8" i="7"/>
  <c r="P9" i="7"/>
  <c r="P10" i="7"/>
  <c r="P11" i="7"/>
  <c r="P12" i="7"/>
  <c r="P13" i="7"/>
  <c r="P14" i="7"/>
  <c r="P15" i="7"/>
  <c r="P16" i="7"/>
  <c r="P17" i="7"/>
  <c r="P18" i="7"/>
  <c r="P19" i="7"/>
  <c r="P20" i="7"/>
  <c r="O23" i="7"/>
  <c r="P5" i="9"/>
  <c r="P6" i="9"/>
  <c r="P7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O23" i="9"/>
  <c r="P5" i="10"/>
  <c r="P6" i="10"/>
  <c r="P7" i="10"/>
  <c r="P8" i="10"/>
  <c r="P9" i="10"/>
  <c r="P10" i="10"/>
  <c r="P11" i="10"/>
  <c r="P12" i="10"/>
  <c r="P13" i="10"/>
  <c r="P14" i="10"/>
  <c r="P15" i="10"/>
  <c r="P16" i="10"/>
  <c r="P17" i="10"/>
  <c r="P18" i="10"/>
  <c r="P19" i="10"/>
  <c r="P20" i="10"/>
  <c r="P5" i="4"/>
  <c r="P6" i="4"/>
  <c r="P7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F6" i="1"/>
  <c r="N6" i="1"/>
  <c r="P6" i="1"/>
  <c r="F7" i="1"/>
  <c r="N7" i="1"/>
  <c r="P7" i="1"/>
  <c r="F11" i="1"/>
  <c r="N11" i="1"/>
  <c r="P11" i="1"/>
  <c r="F12" i="1"/>
  <c r="N12" i="1"/>
  <c r="P12" i="1"/>
  <c r="E16" i="1"/>
  <c r="O16" i="1"/>
  <c r="P16" i="1" s="1"/>
  <c r="E17" i="1"/>
  <c r="O17" i="1"/>
  <c r="P17" i="1" s="1"/>
  <c r="E19" i="1"/>
  <c r="S51" i="13"/>
  <c r="R19" i="12"/>
  <c r="R8" i="12"/>
  <c r="R55" i="12"/>
  <c r="P23" i="5"/>
  <c r="G7" i="11" l="1"/>
  <c r="K7" i="11"/>
  <c r="O7" i="11"/>
  <c r="D11" i="11"/>
  <c r="D6" i="11"/>
  <c r="L6" i="11"/>
  <c r="H6" i="11"/>
  <c r="R61" i="12"/>
  <c r="N13" i="11"/>
  <c r="J13" i="11"/>
  <c r="F13" i="11"/>
  <c r="S57" i="13"/>
  <c r="D9" i="11"/>
  <c r="H9" i="11"/>
  <c r="L9" i="11"/>
  <c r="H8" i="11"/>
  <c r="L8" i="11"/>
  <c r="M7" i="11"/>
  <c r="I7" i="11"/>
  <c r="S27" i="13"/>
  <c r="M6" i="11"/>
  <c r="I6" i="11"/>
  <c r="E6" i="11"/>
  <c r="J10" i="11"/>
  <c r="L11" i="11"/>
  <c r="S21" i="13"/>
  <c r="S39" i="13"/>
  <c r="F8" i="11"/>
  <c r="J8" i="11"/>
  <c r="N8" i="11"/>
  <c r="F9" i="11"/>
  <c r="J9" i="11"/>
  <c r="N9" i="11"/>
  <c r="M13" i="11"/>
  <c r="I13" i="11"/>
  <c r="E13" i="11"/>
  <c r="S75" i="13"/>
  <c r="F10" i="11"/>
  <c r="H11" i="11"/>
  <c r="S33" i="13"/>
  <c r="S45" i="13"/>
  <c r="N6" i="11"/>
  <c r="J6" i="11"/>
  <c r="F6" i="11"/>
  <c r="F7" i="11"/>
  <c r="J7" i="11"/>
  <c r="N7" i="11"/>
  <c r="D10" i="11"/>
  <c r="L10" i="11"/>
  <c r="H10" i="11"/>
  <c r="F11" i="11"/>
  <c r="J11" i="11"/>
  <c r="N11" i="11"/>
  <c r="S63" i="13"/>
  <c r="D13" i="11"/>
  <c r="L13" i="11"/>
  <c r="H13" i="11"/>
  <c r="N10" i="11"/>
  <c r="S8" i="13"/>
  <c r="O10" i="11"/>
  <c r="K10" i="11"/>
  <c r="G10" i="11"/>
  <c r="G11" i="11"/>
  <c r="K11" i="11"/>
  <c r="O11" i="11"/>
  <c r="P23" i="6"/>
  <c r="P23" i="7"/>
  <c r="P23" i="9"/>
  <c r="P23" i="10"/>
  <c r="P23" i="4"/>
  <c r="P23" i="2"/>
  <c r="R16" i="1"/>
  <c r="R17" i="1"/>
  <c r="N16" i="1"/>
  <c r="L16" i="1"/>
  <c r="L17" i="1"/>
  <c r="N17" i="1"/>
  <c r="Q12" i="11"/>
  <c r="K33" i="2"/>
  <c r="G13" i="11"/>
  <c r="R49" i="12"/>
  <c r="Q8" i="11" l="1"/>
  <c r="Q9" i="11"/>
  <c r="Q11" i="11"/>
  <c r="Q10" i="11"/>
  <c r="Q6" i="11"/>
  <c r="Q7" i="11"/>
  <c r="Q14" i="11"/>
  <c r="Q13" i="11"/>
</calcChain>
</file>

<file path=xl/sharedStrings.xml><?xml version="1.0" encoding="utf-8"?>
<sst xmlns="http://schemas.openxmlformats.org/spreadsheetml/2006/main" count="544" uniqueCount="94">
  <si>
    <t>ORIGEN</t>
  </si>
  <si>
    <t>LAS PALMAS</t>
  </si>
  <si>
    <t>CANARIAS</t>
  </si>
  <si>
    <t>%</t>
  </si>
  <si>
    <t>ALEMANIA</t>
  </si>
  <si>
    <t>G. BRETAÑA</t>
  </si>
  <si>
    <t>TOTAL</t>
  </si>
  <si>
    <t>ELABORACIÓN: CONFEDERACIÓN CANARIA DE EMPRESARIOS</t>
  </si>
  <si>
    <t>PAÍSES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</si>
  <si>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</si>
  <si>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</si>
  <si>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</si>
  <si>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</si>
  <si>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</si>
  <si>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</si>
  <si>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</si>
  <si>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</si>
  <si>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</si>
  <si>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</si>
  <si>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</si>
  <si>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</si>
  <si>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ELABORACIÓN: CONFEDERACIÓN CANARIA DE EMPRESARIOS.</t>
  </si>
  <si>
    <t>AÑO</t>
  </si>
  <si>
    <t>LUGAR DE RESIDENCIA</t>
  </si>
  <si>
    <t>RESID. EN ESPAÑA</t>
  </si>
  <si>
    <t>RESID. EN EXTRANJERO</t>
  </si>
  <si>
    <t>Índice</t>
  </si>
  <si>
    <t>9. ACTIVIDAD DEL SECTOR TURÍSTICO</t>
  </si>
  <si>
    <t xml:space="preserve">NÚMERO DE TURISTAS EXTRANJEROS ENTRADOS EN LA PROVINCIA DE LAS PALMAS </t>
  </si>
  <si>
    <t xml:space="preserve">NÚMERO DE TURISTAS EXTRANJEROS ENTRADOS EN CANARIAS </t>
  </si>
  <si>
    <t>NÚMERO DE TURISTAS EXTRANJEROS ENTRADOS EN LA ISLA DE GRAN CANARIA.</t>
  </si>
  <si>
    <t>NÚMERO DE TURISTAS EXTRANJEROS ENTRADOS EN LA ISLA DE LANZAROTE.</t>
  </si>
  <si>
    <t>NÚMERO DE TURISTAS EXTRANJEROS ENTRADOS EN LA ISLA DE FUERTEVENTURA.</t>
  </si>
  <si>
    <t>NÚMERO DE TURISTAS EXTRANJEROS ENTRADOS EN LA PROVINCIA DE SANTA CRUZ DE TENERIFE</t>
  </si>
  <si>
    <t>NÚMERO DE TURISTAS EXTRANJEROS ENTRADOS EN LA ISLA DE TENERIFE.</t>
  </si>
  <si>
    <t>NÚMERO DE TURISTAS EXTRANJEROS ENTRADOS EN LA ISLA DE LA PALMA.</t>
  </si>
  <si>
    <t>Turistas extranjeros por nacionalidades.</t>
  </si>
  <si>
    <t>9.1</t>
  </si>
  <si>
    <t>9.2</t>
  </si>
  <si>
    <t>9.3</t>
  </si>
  <si>
    <t>9.4</t>
  </si>
  <si>
    <t>9.5</t>
  </si>
  <si>
    <t>9.6</t>
  </si>
  <si>
    <t>9.7</t>
  </si>
  <si>
    <t>9.8</t>
  </si>
  <si>
    <t>9.9</t>
  </si>
  <si>
    <t>9.10</t>
  </si>
  <si>
    <t>9.11</t>
  </si>
  <si>
    <t>9.12</t>
  </si>
  <si>
    <t>9.13</t>
  </si>
  <si>
    <t>PARTICIPACIÓN EN EL TOTAL DE TURISTAS ALEMANES Y BRITÁNICOS ENTRADOS. CANARIAS-PROVINCIA</t>
  </si>
  <si>
    <t>S/C TENERIFE</t>
  </si>
  <si>
    <t xml:space="preserve">MEDIA </t>
  </si>
  <si>
    <t>NÚMERO DE TURISTAS EXTRANJEROS ENTRADOS EN CANARIAS</t>
  </si>
  <si>
    <t>(*) Los datos anteriores a 2005 no son comparables con los publicados a partir de esa fecha, al haberse producido un cambio metodológico en la Encuesta de Ocupación Hotelera</t>
  </si>
  <si>
    <t>2005*</t>
  </si>
  <si>
    <t>RESID. EN CANARIAS</t>
  </si>
  <si>
    <t>RESID. RESTO DE ESPAÑA</t>
  </si>
  <si>
    <t>GRADO DE OCUPACIÓN (POR PLAZAS) DE LOS ESTABLECIMIENTOS HOTELEROS.</t>
  </si>
  <si>
    <t>GRADO DE OCUPACIÓN (POR PLAZAS) DE LOS ESTABLECIMIENTOS EXTRAHOTELEROS.</t>
  </si>
  <si>
    <t>FUENTE: ENCUESTA DE COYUNTURA TURÍSTICA HOTELERA Y DE OCUPACIÓN EN ALOJAMIENTOS TURÍSTICOS. INSITUTO NACIONAL DE ESTADÍSTICA (INE)</t>
  </si>
  <si>
    <t>PERNOCTACIONES EN ESTABLECIMIENTOS TURÍSTICOS</t>
  </si>
  <si>
    <t>FUENTE: ENCUESTA DE COYUNTURA TURÍSTICA HOTELERA. INSTITUTO NACIONAL DE ESTADÍSTICA (INE).</t>
  </si>
  <si>
    <t>FUENTE:ENCUESTA DE OCUPACIÓN EN ALOJAMIENTOS TURÍSTICOS. INSTITUTO NACIONAL DE ESTADÍSTICA (INE).</t>
  </si>
  <si>
    <t>FUENTE: AEROPUERTOS ESPAÑOLES Y NAVEGACIÓN AÉREA (A.E.N.A.), VICECONSEJERÍA DE TURISMO DEL GOBIERNO DE CANARIAS, INE</t>
  </si>
  <si>
    <t>FUENTE: AEROPUERTOS ESPAÑOLES Y NAVEGACIÓN AÉREA (A.E.N.A.).  VICECONSEJERÍA DE TURISMO DEL GOBIERNO DE CANARIAS</t>
  </si>
  <si>
    <t>FUENTE: AEROPUERTOS ESPAÑOLES Y NAVEGACIÓN AÉREA (A.E.N.A.). VICECONSEJERÍA DE TURISMO DEL GOBIERNO DE CANARIAS.</t>
  </si>
  <si>
    <t>FUENTE: AEROPUERTOS ESPAÑOLES Y NAVEGACIÓN AÉREA (A.E.N.A.).VICECONSEJERÍA DE TURISMO DEL GOBIERNO DE CANARIAS.</t>
  </si>
  <si>
    <t>Alemania</t>
  </si>
  <si>
    <t>Austria</t>
  </si>
  <si>
    <t>Bélgica</t>
  </si>
  <si>
    <t>Dinamarca</t>
  </si>
  <si>
    <t>Finlandia</t>
  </si>
  <si>
    <t>Francia</t>
  </si>
  <si>
    <t>Reino Unido</t>
  </si>
  <si>
    <t>Holanda</t>
  </si>
  <si>
    <t>Irlanda</t>
  </si>
  <si>
    <t>Italia</t>
  </si>
  <si>
    <t>Noruega</t>
  </si>
  <si>
    <t>Rep. Checa</t>
  </si>
  <si>
    <t>Polonia</t>
  </si>
  <si>
    <t>Suecia</t>
  </si>
  <si>
    <t>Suiza</t>
  </si>
  <si>
    <t>Portugal</t>
  </si>
  <si>
    <t>Otros</t>
  </si>
  <si>
    <t>República Checa</t>
  </si>
  <si>
    <t>ESTANCIA MEDIA EN ESTABLECIMIENTOS TURÍSTICOS.</t>
  </si>
  <si>
    <t>Estadísticas de alojamiento.</t>
  </si>
  <si>
    <t>POR NACIONALIDADES. 2016</t>
  </si>
  <si>
    <t>VIAJEROS ALOJADOS EN ESTABLECIMIENTOS TURÍSTICOS. CANARIAS. 2007-2016</t>
  </si>
  <si>
    <t>CANARIAS. 2007-2016</t>
  </si>
  <si>
    <t>PERNOCTACIONES EN ESTABLECIMIENTOS TURÍSTICOS. CANARIAS. 2007-2016</t>
  </si>
  <si>
    <t>ESTANCIA MEDIA EN ESTABLECIMIENTOS TURÍSTICOS. CANARIAS. 2007-2016</t>
  </si>
  <si>
    <t>GRADO DE OCUPACIÓN (POR PLAZAS) DE LOS ESTABLECIMIENTOS HOTELEROS Y APARTAMENTOS. CANARIAS. 2007-2016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</si>
</sst>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€-2]\ #,##0.00_);[Red]\([$€-2]\ #,##0.00\)"/>
    <numFmt numFmtId="165" formatCode="0.000"/>
    <numFmt numFmtId="166" formatCode="0.0%"/>
  </numFmts>
  <fonts count="64" x14ac:knownFonts="1">
    <font>
      <sz val="10"/>
      <name val="Arial"/>
    </font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sz val="12"/>
      <name val="Tahoma"/>
      <family val="2"/>
    </font>
    <font>
      <b/>
      <sz val="16"/>
      <color indexed="8"/>
      <name val="Tahoma"/>
      <family val="2"/>
    </font>
    <font>
      <b/>
      <sz val="16"/>
      <color indexed="12"/>
      <name val="Tahoma"/>
      <family val="2"/>
    </font>
    <font>
      <sz val="12"/>
      <color indexed="52"/>
      <name val="Tahoma"/>
      <family val="2"/>
    </font>
    <font>
      <b/>
      <sz val="10"/>
      <color indexed="8"/>
      <name val="Tahoma"/>
      <family val="2"/>
    </font>
    <font>
      <b/>
      <sz val="12"/>
      <color indexed="8"/>
      <name val="Tahoma"/>
      <family val="2"/>
    </font>
    <font>
      <b/>
      <u/>
      <sz val="9"/>
      <color indexed="8"/>
      <name val="Tahoma"/>
      <family val="2"/>
    </font>
    <font>
      <b/>
      <sz val="9"/>
      <color indexed="8"/>
      <name val="Tahoma"/>
      <family val="2"/>
    </font>
    <font>
      <b/>
      <sz val="12"/>
      <name val="Tahoma"/>
      <family val="2"/>
    </font>
    <font>
      <b/>
      <sz val="12"/>
      <color indexed="48"/>
      <name val="Tahoma"/>
      <family val="2"/>
    </font>
    <font>
      <sz val="12"/>
      <color indexed="48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b/>
      <u/>
      <sz val="14"/>
      <name val="Tahoma"/>
      <family val="2"/>
    </font>
    <font>
      <b/>
      <sz val="11"/>
      <name val="Tahoma"/>
      <family val="2"/>
    </font>
    <font>
      <b/>
      <sz val="8"/>
      <name val="Tahoma"/>
      <family val="2"/>
    </font>
    <font>
      <sz val="9"/>
      <name val="Tahoma"/>
      <family val="2"/>
    </font>
    <font>
      <i/>
      <sz val="9"/>
      <name val="Tahoma"/>
      <family val="2"/>
    </font>
    <font>
      <sz val="8"/>
      <name val="Tahoma"/>
      <family val="2"/>
    </font>
    <font>
      <b/>
      <sz val="9"/>
      <name val="Tahoma"/>
      <family val="2"/>
    </font>
    <font>
      <b/>
      <i/>
      <sz val="9"/>
      <name val="Tahoma"/>
      <family val="2"/>
    </font>
    <font>
      <sz val="11"/>
      <name val="Tahoma"/>
      <family val="2"/>
    </font>
    <font>
      <sz val="7"/>
      <name val="Tahoma"/>
      <family val="2"/>
    </font>
    <font>
      <sz val="8"/>
      <color indexed="53"/>
      <name val="Tahoma"/>
      <family val="2"/>
    </font>
    <font>
      <sz val="10"/>
      <color indexed="53"/>
      <name val="Tahoma"/>
      <family val="2"/>
    </font>
    <font>
      <vertAlign val="superscript"/>
      <sz val="10"/>
      <color indexed="8"/>
      <name val="Tahoma"/>
      <family val="2"/>
    </font>
    <font>
      <sz val="8"/>
      <color indexed="60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sz val="10"/>
      <name val="Univers"/>
    </font>
    <font>
      <sz val="10"/>
      <name val="Arial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222222"/>
      <name val="Arial"/>
      <family val="2"/>
    </font>
    <font>
      <sz val="8"/>
      <color rgb="FF000000"/>
      <name val="Arial"/>
      <family val="2"/>
    </font>
    <font>
      <b/>
      <sz val="10"/>
      <color indexed="53"/>
      <name val="Tahoma"/>
      <family val="2"/>
    </font>
    <font>
      <b/>
      <sz val="11"/>
      <color indexed="53"/>
      <name val="Tahoma"/>
      <family val="2"/>
    </font>
    <font>
      <b/>
      <u/>
      <sz val="12"/>
      <name val="Tahoma"/>
      <family val="2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1"/>
      </bottom>
      <diagonal/>
    </border>
  </borders>
  <cellStyleXfs count="303">
    <xf numFmtId="0" fontId="0" fillId="0" borderId="0"/>
    <xf numFmtId="0" fontId="42" fillId="5" borderId="0" applyNumberFormat="0" applyBorder="0" applyAlignment="0" applyProtection="0"/>
    <xf numFmtId="0" fontId="42" fillId="6" borderId="0" applyNumberFormat="0" applyBorder="0" applyAlignment="0" applyProtection="0"/>
    <xf numFmtId="0" fontId="42" fillId="7" borderId="0" applyNumberFormat="0" applyBorder="0" applyAlignment="0" applyProtection="0"/>
    <xf numFmtId="0" fontId="42" fillId="8" borderId="0" applyNumberFormat="0" applyBorder="0" applyAlignment="0" applyProtection="0"/>
    <xf numFmtId="0" fontId="42" fillId="9" borderId="0" applyNumberFormat="0" applyBorder="0" applyAlignment="0" applyProtection="0"/>
    <xf numFmtId="0" fontId="42" fillId="10" borderId="0" applyNumberFormat="0" applyBorder="0" applyAlignment="0" applyProtection="0"/>
    <xf numFmtId="0" fontId="42" fillId="11" borderId="0" applyNumberFormat="0" applyBorder="0" applyAlignment="0" applyProtection="0"/>
    <xf numFmtId="0" fontId="42" fillId="12" borderId="0" applyNumberFormat="0" applyBorder="0" applyAlignment="0" applyProtection="0"/>
    <xf numFmtId="0" fontId="42" fillId="13" borderId="0" applyNumberFormat="0" applyBorder="0" applyAlignment="0" applyProtection="0"/>
    <xf numFmtId="0" fontId="42" fillId="14" borderId="0" applyNumberFormat="0" applyBorder="0" applyAlignment="0" applyProtection="0"/>
    <xf numFmtId="0" fontId="42" fillId="15" borderId="0" applyNumberFormat="0" applyBorder="0" applyAlignment="0" applyProtection="0"/>
    <xf numFmtId="0" fontId="42" fillId="16" borderId="0" applyNumberFormat="0" applyBorder="0" applyAlignment="0" applyProtection="0"/>
    <xf numFmtId="0" fontId="43" fillId="17" borderId="0" applyNumberFormat="0" applyBorder="0" applyAlignment="0" applyProtection="0"/>
    <xf numFmtId="0" fontId="43" fillId="18" borderId="0" applyNumberFormat="0" applyBorder="0" applyAlignment="0" applyProtection="0"/>
    <xf numFmtId="0" fontId="43" fillId="19" borderId="0" applyNumberFormat="0" applyBorder="0" applyAlignment="0" applyProtection="0"/>
    <xf numFmtId="0" fontId="43" fillId="20" borderId="0" applyNumberFormat="0" applyBorder="0" applyAlignment="0" applyProtection="0"/>
    <xf numFmtId="0" fontId="43" fillId="21" borderId="0" applyNumberFormat="0" applyBorder="0" applyAlignment="0" applyProtection="0"/>
    <xf numFmtId="0" fontId="43" fillId="22" borderId="0" applyNumberFormat="0" applyBorder="0" applyAlignment="0" applyProtection="0"/>
    <xf numFmtId="0" fontId="44" fillId="23" borderId="6" applyNumberFormat="0" applyAlignment="0" applyProtection="0"/>
    <xf numFmtId="0" fontId="45" fillId="24" borderId="7" applyNumberFormat="0" applyAlignment="0" applyProtection="0"/>
    <xf numFmtId="0" fontId="46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43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0" fontId="43" fillId="30" borderId="0" applyNumberFormat="0" applyBorder="0" applyAlignment="0" applyProtection="0"/>
    <xf numFmtId="0" fontId="48" fillId="31" borderId="6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49" fillId="32" borderId="0" applyNumberFormat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0" fillId="33" borderId="0" applyNumberFormat="0" applyBorder="0" applyAlignment="0" applyProtection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0" borderId="0"/>
    <xf numFmtId="0" fontId="5" fillId="0" borderId="0"/>
    <xf numFmtId="0" fontId="40" fillId="0" borderId="0"/>
    <xf numFmtId="0" fontId="40" fillId="0" borderId="0"/>
    <xf numFmtId="0" fontId="51" fillId="0" borderId="0"/>
    <xf numFmtId="0" fontId="51" fillId="0" borderId="0"/>
    <xf numFmtId="0" fontId="5" fillId="0" borderId="0"/>
    <xf numFmtId="0" fontId="42" fillId="0" borderId="0"/>
    <xf numFmtId="0" fontId="42" fillId="0" borderId="0"/>
    <xf numFmtId="0" fontId="5" fillId="0" borderId="0"/>
    <xf numFmtId="0" fontId="42" fillId="0" borderId="0"/>
    <xf numFmtId="0" fontId="42" fillId="0" borderId="0"/>
    <xf numFmtId="0" fontId="5" fillId="0" borderId="0"/>
    <xf numFmtId="0" fontId="42" fillId="0" borderId="0"/>
    <xf numFmtId="0" fontId="5" fillId="0" borderId="0"/>
    <xf numFmtId="0" fontId="42" fillId="0" borderId="0"/>
    <xf numFmtId="0" fontId="42" fillId="0" borderId="0"/>
    <xf numFmtId="0" fontId="42" fillId="0" borderId="0"/>
    <xf numFmtId="0" fontId="5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42" fillId="0" borderId="0"/>
    <xf numFmtId="0" fontId="42" fillId="0" borderId="0"/>
    <xf numFmtId="0" fontId="51" fillId="0" borderId="0"/>
    <xf numFmtId="0" fontId="51" fillId="0" borderId="0"/>
    <xf numFmtId="0" fontId="52" fillId="0" borderId="0"/>
    <xf numFmtId="0" fontId="42" fillId="0" borderId="0"/>
    <xf numFmtId="0" fontId="42" fillId="0" borderId="0"/>
    <xf numFmtId="0" fontId="5" fillId="2" borderId="0"/>
    <xf numFmtId="0" fontId="5" fillId="2" borderId="0"/>
    <xf numFmtId="0" fontId="4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51" fillId="0" borderId="0"/>
    <xf numFmtId="0" fontId="51" fillId="0" borderId="0"/>
    <xf numFmtId="0" fontId="5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" fillId="0" borderId="0"/>
    <xf numFmtId="0" fontId="5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" borderId="0"/>
    <xf numFmtId="0" fontId="5" fillId="0" borderId="0"/>
    <xf numFmtId="0" fontId="5" fillId="0" borderId="0"/>
    <xf numFmtId="0" fontId="5" fillId="2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1" fillId="0" borderId="0"/>
    <xf numFmtId="0" fontId="42" fillId="0" borderId="0"/>
    <xf numFmtId="0" fontId="4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5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" fillId="2" borderId="0"/>
    <xf numFmtId="0" fontId="5" fillId="2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1" fillId="0" borderId="0"/>
    <xf numFmtId="0" fontId="5" fillId="2" borderId="0"/>
    <xf numFmtId="0" fontId="5" fillId="2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42" fillId="0" borderId="0"/>
    <xf numFmtId="0" fontId="42" fillId="0" borderId="0"/>
    <xf numFmtId="0" fontId="5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" borderId="0"/>
    <xf numFmtId="0" fontId="5" fillId="2" borderId="0"/>
    <xf numFmtId="0" fontId="40" fillId="0" borderId="0"/>
    <xf numFmtId="0" fontId="5" fillId="2" borderId="0"/>
    <xf numFmtId="0" fontId="5" fillId="2" borderId="0"/>
    <xf numFmtId="0" fontId="42" fillId="34" borderId="9" applyNumberFormat="0" applyFont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3" fillId="23" borderId="10" applyNumberFormat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1" applyNumberFormat="0" applyFill="0" applyAlignment="0" applyProtection="0"/>
    <xf numFmtId="0" fontId="47" fillId="0" borderId="12" applyNumberFormat="0" applyFill="0" applyAlignment="0" applyProtection="0"/>
    <xf numFmtId="0" fontId="58" fillId="0" borderId="13" applyNumberFormat="0" applyFill="0" applyAlignment="0" applyProtection="0"/>
  </cellStyleXfs>
  <cellXfs count="180">
    <xf numFmtId="0" fontId="0" fillId="0" borderId="0" xfId="0"/>
    <xf numFmtId="0" fontId="5" fillId="2" borderId="0" xfId="0" applyFont="1" applyFill="1" applyBorder="1"/>
    <xf numFmtId="0" fontId="7" fillId="2" borderId="0" xfId="0" applyFont="1" applyFill="1" applyBorder="1"/>
    <xf numFmtId="0" fontId="8" fillId="2" borderId="0" xfId="0" applyFont="1" applyFill="1" applyBorder="1"/>
    <xf numFmtId="0" fontId="5" fillId="2" borderId="0" xfId="0" applyFont="1" applyFill="1"/>
    <xf numFmtId="0" fontId="9" fillId="2" borderId="0" xfId="0" applyFont="1" applyFill="1" applyBorder="1"/>
    <xf numFmtId="0" fontId="10" fillId="2" borderId="0" xfId="0" applyFont="1" applyFill="1" applyBorder="1"/>
    <xf numFmtId="0" fontId="6" fillId="2" borderId="0" xfId="0" applyFont="1" applyFill="1" applyBorder="1"/>
    <xf numFmtId="3" fontId="7" fillId="2" borderId="0" xfId="0" applyNumberFormat="1" applyFont="1" applyFill="1" applyBorder="1" applyAlignment="1">
      <alignment horizontal="right"/>
    </xf>
    <xf numFmtId="0" fontId="7" fillId="2" borderId="0" xfId="0" applyFont="1" applyFill="1" applyBorder="1" applyAlignment="1">
      <alignment horizontal="right"/>
    </xf>
    <xf numFmtId="3" fontId="5" fillId="2" borderId="0" xfId="0" applyNumberFormat="1" applyFont="1" applyFill="1" applyBorder="1"/>
    <xf numFmtId="0" fontId="6" fillId="2" borderId="0" xfId="0" applyFont="1" applyFill="1" applyAlignment="1">
      <alignment vertical="center"/>
    </xf>
    <xf numFmtId="3" fontId="5" fillId="2" borderId="0" xfId="0" applyNumberFormat="1" applyFont="1" applyFill="1"/>
    <xf numFmtId="3" fontId="8" fillId="2" borderId="0" xfId="0" applyNumberFormat="1" applyFont="1" applyFill="1" applyBorder="1" applyAlignment="1">
      <alignment horizontal="right"/>
    </xf>
    <xf numFmtId="0" fontId="17" fillId="2" borderId="0" xfId="30" applyFont="1" applyFill="1" applyAlignment="1" applyProtection="1">
      <alignment horizontal="left"/>
    </xf>
    <xf numFmtId="0" fontId="25" fillId="2" borderId="0" xfId="0" applyFont="1" applyFill="1" applyBorder="1" applyAlignment="1">
      <alignment horizontal="center" vertical="center"/>
    </xf>
    <xf numFmtId="0" fontId="11" fillId="2" borderId="0" xfId="0" applyFont="1" applyFill="1"/>
    <xf numFmtId="0" fontId="13" fillId="2" borderId="0" xfId="0" applyFont="1" applyFill="1" applyBorder="1" applyAlignment="1">
      <alignment horizontal="center" vertical="center"/>
    </xf>
    <xf numFmtId="0" fontId="14" fillId="2" borderId="0" xfId="0" applyFont="1" applyFill="1"/>
    <xf numFmtId="0" fontId="15" fillId="2" borderId="0" xfId="0" applyFont="1" applyFill="1" applyAlignment="1">
      <alignment vertical="center"/>
    </xf>
    <xf numFmtId="0" fontId="15" fillId="2" borderId="0" xfId="0" applyFont="1" applyFill="1"/>
    <xf numFmtId="0" fontId="16" fillId="2" borderId="0" xfId="0" applyFont="1" applyFill="1" applyAlignment="1">
      <alignment vertical="center"/>
    </xf>
    <xf numFmtId="0" fontId="16" fillId="2" borderId="0" xfId="0" applyFont="1" applyFill="1"/>
    <xf numFmtId="0" fontId="18" fillId="2" borderId="0" xfId="0" applyFont="1" applyFill="1" applyAlignment="1">
      <alignment horizontal="left"/>
    </xf>
    <xf numFmtId="0" fontId="18" fillId="2" borderId="0" xfId="0" applyFont="1" applyFill="1"/>
    <xf numFmtId="0" fontId="14" fillId="2" borderId="0" xfId="0" applyFont="1" applyFill="1" applyAlignment="1"/>
    <xf numFmtId="0" fontId="16" fillId="2" borderId="0" xfId="0" applyFont="1" applyFill="1" applyAlignment="1"/>
    <xf numFmtId="0" fontId="11" fillId="2" borderId="0" xfId="0" applyFont="1" applyFill="1" applyAlignment="1"/>
    <xf numFmtId="0" fontId="19" fillId="2" borderId="0" xfId="0" applyFont="1" applyFill="1"/>
    <xf numFmtId="0" fontId="20" fillId="2" borderId="0" xfId="0" applyFont="1" applyFill="1"/>
    <xf numFmtId="0" fontId="21" fillId="2" borderId="0" xfId="0" applyFont="1" applyFill="1"/>
    <xf numFmtId="0" fontId="23" fillId="2" borderId="0" xfId="0" applyFont="1" applyFill="1" applyBorder="1" applyAlignment="1">
      <alignment vertical="center"/>
    </xf>
    <xf numFmtId="0" fontId="25" fillId="2" borderId="0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vertical="center"/>
    </xf>
    <xf numFmtId="0" fontId="22" fillId="2" borderId="4" xfId="0" applyFont="1" applyFill="1" applyBorder="1" applyAlignment="1">
      <alignment horizontal="center" vertical="center"/>
    </xf>
    <xf numFmtId="0" fontId="23" fillId="2" borderId="0" xfId="0" applyFont="1" applyFill="1" applyBorder="1"/>
    <xf numFmtId="0" fontId="26" fillId="2" borderId="0" xfId="0" applyFont="1" applyFill="1" applyBorder="1" applyAlignment="1">
      <alignment horizontal="center"/>
    </xf>
    <xf numFmtId="3" fontId="27" fillId="2" borderId="0" xfId="0" applyNumberFormat="1" applyFont="1" applyFill="1" applyBorder="1" applyAlignment="1">
      <alignment horizontal="right"/>
    </xf>
    <xf numFmtId="2" fontId="28" fillId="2" borderId="0" xfId="0" applyNumberFormat="1" applyFont="1" applyFill="1" applyBorder="1" applyAlignment="1">
      <alignment horizontal="right"/>
    </xf>
    <xf numFmtId="0" fontId="22" fillId="2" borderId="0" xfId="0" applyFont="1" applyFill="1" applyBorder="1"/>
    <xf numFmtId="0" fontId="29" fillId="2" borderId="0" xfId="0" applyFont="1" applyFill="1" applyBorder="1" applyAlignment="1">
      <alignment horizontal="center"/>
    </xf>
    <xf numFmtId="3" fontId="27" fillId="2" borderId="3" xfId="0" applyNumberFormat="1" applyFont="1" applyFill="1" applyBorder="1" applyAlignment="1">
      <alignment horizontal="right"/>
    </xf>
    <xf numFmtId="2" fontId="28" fillId="2" borderId="3" xfId="0" applyNumberFormat="1" applyFont="1" applyFill="1" applyBorder="1" applyAlignment="1">
      <alignment horizontal="right"/>
    </xf>
    <xf numFmtId="0" fontId="29" fillId="2" borderId="0" xfId="0" applyFont="1" applyFill="1" applyBorder="1"/>
    <xf numFmtId="0" fontId="27" fillId="2" borderId="0" xfId="0" applyFont="1" applyFill="1" applyBorder="1"/>
    <xf numFmtId="2" fontId="28" fillId="2" borderId="0" xfId="0" applyNumberFormat="1" applyFont="1" applyFill="1" applyBorder="1"/>
    <xf numFmtId="3" fontId="27" fillId="2" borderId="0" xfId="0" applyNumberFormat="1" applyFont="1" applyFill="1" applyBorder="1"/>
    <xf numFmtId="0" fontId="26" fillId="2" borderId="1" xfId="0" applyFont="1" applyFill="1" applyBorder="1" applyAlignment="1">
      <alignment horizontal="center"/>
    </xf>
    <xf numFmtId="0" fontId="23" fillId="2" borderId="1" xfId="0" applyFont="1" applyFill="1" applyBorder="1"/>
    <xf numFmtId="3" fontId="30" fillId="2" borderId="1" xfId="0" applyNumberFormat="1" applyFont="1" applyFill="1" applyBorder="1"/>
    <xf numFmtId="2" fontId="31" fillId="2" borderId="1" xfId="0" applyNumberFormat="1" applyFont="1" applyFill="1" applyBorder="1"/>
    <xf numFmtId="0" fontId="23" fillId="2" borderId="0" xfId="0" applyFont="1" applyFill="1"/>
    <xf numFmtId="0" fontId="25" fillId="2" borderId="0" xfId="0" applyFont="1" applyFill="1" applyBorder="1" applyAlignment="1">
      <alignment vertical="center"/>
    </xf>
    <xf numFmtId="0" fontId="32" fillId="2" borderId="0" xfId="0" applyFont="1" applyFill="1" applyBorder="1" applyAlignment="1">
      <alignment vertical="center"/>
    </xf>
    <xf numFmtId="0" fontId="25" fillId="2" borderId="2" xfId="0" applyFont="1" applyFill="1" applyBorder="1" applyAlignment="1">
      <alignment horizontal="center" vertical="center"/>
    </xf>
    <xf numFmtId="0" fontId="23" fillId="2" borderId="0" xfId="0" applyFont="1" applyFill="1" applyAlignment="1">
      <alignment vertical="center"/>
    </xf>
    <xf numFmtId="0" fontId="32" fillId="2" borderId="0" xfId="0" applyFont="1" applyFill="1" applyBorder="1"/>
    <xf numFmtId="3" fontId="32" fillId="2" borderId="0" xfId="0" applyNumberFormat="1" applyFont="1" applyFill="1" applyBorder="1" applyAlignment="1">
      <alignment horizontal="right"/>
    </xf>
    <xf numFmtId="0" fontId="23" fillId="2" borderId="0" xfId="0" applyFont="1" applyFill="1" applyBorder="1" applyAlignment="1">
      <alignment horizontal="right"/>
    </xf>
    <xf numFmtId="0" fontId="32" fillId="2" borderId="0" xfId="0" applyFont="1" applyFill="1" applyBorder="1" applyAlignment="1">
      <alignment horizontal="right"/>
    </xf>
    <xf numFmtId="0" fontId="22" fillId="2" borderId="1" xfId="0" applyFont="1" applyFill="1" applyBorder="1"/>
    <xf numFmtId="0" fontId="32" fillId="2" borderId="1" xfId="0" applyFont="1" applyFill="1" applyBorder="1"/>
    <xf numFmtId="3" fontId="25" fillId="2" borderId="1" xfId="0" applyNumberFormat="1" applyFont="1" applyFill="1" applyBorder="1" applyAlignment="1">
      <alignment horizontal="right"/>
    </xf>
    <xf numFmtId="3" fontId="23" fillId="2" borderId="0" xfId="0" applyNumberFormat="1" applyFont="1" applyFill="1"/>
    <xf numFmtId="0" fontId="30" fillId="2" borderId="2" xfId="0" applyFont="1" applyFill="1" applyBorder="1" applyAlignment="1">
      <alignment vertical="center"/>
    </xf>
    <xf numFmtId="0" fontId="32" fillId="2" borderId="2" xfId="0" applyFont="1" applyFill="1" applyBorder="1" applyAlignment="1">
      <alignment vertical="center"/>
    </xf>
    <xf numFmtId="0" fontId="32" fillId="2" borderId="0" xfId="0" applyFont="1" applyFill="1" applyBorder="1" applyAlignment="1">
      <alignment horizontal="center"/>
    </xf>
    <xf numFmtId="0" fontId="34" fillId="2" borderId="0" xfId="0" applyFont="1" applyFill="1" applyBorder="1"/>
    <xf numFmtId="0" fontId="35" fillId="2" borderId="0" xfId="0" applyFont="1" applyFill="1" applyBorder="1"/>
    <xf numFmtId="3" fontId="29" fillId="2" borderId="0" xfId="0" applyNumberFormat="1" applyFont="1" applyFill="1" applyBorder="1" applyAlignment="1">
      <alignment horizontal="right"/>
    </xf>
    <xf numFmtId="3" fontId="29" fillId="2" borderId="3" xfId="0" applyNumberFormat="1" applyFont="1" applyFill="1" applyBorder="1" applyAlignment="1">
      <alignment horizontal="right"/>
    </xf>
    <xf numFmtId="3" fontId="34" fillId="2" borderId="0" xfId="0" applyNumberFormat="1" applyFont="1" applyFill="1" applyBorder="1" applyAlignment="1">
      <alignment horizontal="right"/>
    </xf>
    <xf numFmtId="0" fontId="33" fillId="2" borderId="0" xfId="0" applyFont="1" applyFill="1" applyBorder="1"/>
    <xf numFmtId="0" fontId="25" fillId="2" borderId="0" xfId="0" applyFont="1" applyFill="1" applyBorder="1" applyAlignment="1">
      <alignment horizontal="center"/>
    </xf>
    <xf numFmtId="0" fontId="32" fillId="2" borderId="0" xfId="0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vertical="center"/>
    </xf>
    <xf numFmtId="0" fontId="32" fillId="2" borderId="0" xfId="0" applyFont="1" applyFill="1" applyBorder="1" applyAlignment="1"/>
    <xf numFmtId="0" fontId="23" fillId="2" borderId="0" xfId="0" applyFont="1" applyFill="1" applyBorder="1" applyAlignment="1">
      <alignment horizontal="center"/>
    </xf>
    <xf numFmtId="2" fontId="23" fillId="2" borderId="0" xfId="0" applyNumberFormat="1" applyFont="1" applyFill="1" applyBorder="1" applyAlignment="1">
      <alignment horizontal="center"/>
    </xf>
    <xf numFmtId="2" fontId="23" fillId="2" borderId="1" xfId="0" applyNumberFormat="1" applyFont="1" applyFill="1" applyBorder="1" applyAlignment="1">
      <alignment horizontal="center"/>
    </xf>
    <xf numFmtId="0" fontId="29" fillId="2" borderId="0" xfId="0" applyFont="1" applyFill="1" applyBorder="1" applyAlignment="1">
      <alignment vertical="top"/>
    </xf>
    <xf numFmtId="0" fontId="23" fillId="2" borderId="0" xfId="0" applyFont="1" applyFill="1" applyAlignment="1">
      <alignment horizontal="center"/>
    </xf>
    <xf numFmtId="0" fontId="25" fillId="2" borderId="4" xfId="0" applyFont="1" applyFill="1" applyBorder="1" applyAlignment="1">
      <alignment horizontal="center" vertical="center"/>
    </xf>
    <xf numFmtId="2" fontId="27" fillId="2" borderId="0" xfId="0" applyNumberFormat="1" applyFont="1" applyFill="1" applyBorder="1" applyAlignment="1">
      <alignment horizontal="center"/>
    </xf>
    <xf numFmtId="2" fontId="23" fillId="2" borderId="0" xfId="0" applyNumberFormat="1" applyFont="1" applyFill="1" applyBorder="1"/>
    <xf numFmtId="2" fontId="27" fillId="2" borderId="1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Alignment="1">
      <alignment wrapText="1"/>
    </xf>
    <xf numFmtId="0" fontId="37" fillId="2" borderId="0" xfId="0" applyFont="1" applyFill="1" applyAlignment="1">
      <alignment wrapText="1"/>
    </xf>
    <xf numFmtId="3" fontId="32" fillId="2" borderId="0" xfId="0" applyNumberFormat="1" applyFont="1" applyFill="1" applyBorder="1"/>
    <xf numFmtId="0" fontId="38" fillId="2" borderId="0" xfId="0" applyFont="1" applyFill="1" applyAlignment="1">
      <alignment horizontal="center" vertical="center" wrapText="1"/>
    </xf>
    <xf numFmtId="0" fontId="39" fillId="2" borderId="0" xfId="0" applyFont="1" applyFill="1" applyAlignment="1">
      <alignment horizontal="right" wrapText="1"/>
    </xf>
    <xf numFmtId="3" fontId="39" fillId="2" borderId="0" xfId="0" applyNumberFormat="1" applyFont="1" applyFill="1" applyAlignment="1">
      <alignment horizontal="right" wrapText="1"/>
    </xf>
    <xf numFmtId="3" fontId="39" fillId="3" borderId="0" xfId="0" applyNumberFormat="1" applyFont="1" applyFill="1" applyAlignment="1">
      <alignment horizontal="right" wrapText="1"/>
    </xf>
    <xf numFmtId="0" fontId="39" fillId="3" borderId="0" xfId="0" applyFont="1" applyFill="1" applyAlignment="1">
      <alignment horizontal="right" wrapText="1"/>
    </xf>
    <xf numFmtId="3" fontId="7" fillId="2" borderId="0" xfId="0" applyNumberFormat="1" applyFont="1" applyFill="1" applyBorder="1"/>
    <xf numFmtId="0" fontId="33" fillId="2" borderId="0" xfId="0" applyFont="1" applyFill="1" applyBorder="1" applyAlignment="1"/>
    <xf numFmtId="166" fontId="23" fillId="2" borderId="0" xfId="276" applyNumberFormat="1" applyFont="1" applyFill="1"/>
    <xf numFmtId="4" fontId="23" fillId="2" borderId="0" xfId="0" applyNumberFormat="1" applyFont="1" applyFill="1"/>
    <xf numFmtId="2" fontId="27" fillId="2" borderId="0" xfId="0" applyNumberFormat="1" applyFont="1" applyFill="1" applyBorder="1"/>
    <xf numFmtId="2" fontId="27" fillId="2" borderId="0" xfId="0" applyNumberFormat="1" applyFont="1" applyFill="1" applyBorder="1" applyAlignment="1">
      <alignment horizontal="right"/>
    </xf>
    <xf numFmtId="0" fontId="14" fillId="35" borderId="0" xfId="0" applyFont="1" applyFill="1"/>
    <xf numFmtId="0" fontId="15" fillId="35" borderId="0" xfId="0" applyFont="1" applyFill="1"/>
    <xf numFmtId="0" fontId="18" fillId="35" borderId="0" xfId="0" applyFont="1" applyFill="1"/>
    <xf numFmtId="0" fontId="11" fillId="35" borderId="0" xfId="0" applyFont="1" applyFill="1"/>
    <xf numFmtId="165" fontId="5" fillId="2" borderId="0" xfId="0" applyNumberFormat="1" applyFont="1" applyFill="1" applyBorder="1"/>
    <xf numFmtId="3" fontId="0" fillId="2" borderId="0" xfId="0" applyNumberFormat="1" applyFill="1" applyAlignment="1">
      <alignment wrapText="1"/>
    </xf>
    <xf numFmtId="0" fontId="23" fillId="35" borderId="0" xfId="0" applyFont="1" applyFill="1"/>
    <xf numFmtId="0" fontId="38" fillId="35" borderId="0" xfId="0" applyFont="1" applyFill="1" applyAlignment="1">
      <alignment horizontal="center" vertical="center" wrapText="1"/>
    </xf>
    <xf numFmtId="3" fontId="39" fillId="35" borderId="0" xfId="0" applyNumberFormat="1" applyFont="1" applyFill="1" applyAlignment="1">
      <alignment horizontal="right" wrapText="1"/>
    </xf>
    <xf numFmtId="0" fontId="14" fillId="35" borderId="0" xfId="0" applyFont="1" applyFill="1" applyAlignment="1">
      <alignment wrapText="1"/>
    </xf>
    <xf numFmtId="0" fontId="15" fillId="35" borderId="0" xfId="0" applyFont="1" applyFill="1" applyAlignment="1">
      <alignment wrapText="1"/>
    </xf>
    <xf numFmtId="0" fontId="15" fillId="35" borderId="0" xfId="0" applyFont="1" applyFill="1" applyAlignment="1">
      <alignment vertical="center" wrapText="1"/>
    </xf>
    <xf numFmtId="0" fontId="11" fillId="35" borderId="0" xfId="0" applyFont="1" applyFill="1" applyAlignment="1">
      <alignment wrapText="1"/>
    </xf>
    <xf numFmtId="2" fontId="23" fillId="2" borderId="0" xfId="0" applyNumberFormat="1" applyFont="1" applyFill="1" applyBorder="1" applyAlignment="1">
      <alignment horizontal="center" vertical="center"/>
    </xf>
    <xf numFmtId="1" fontId="25" fillId="2" borderId="1" xfId="0" applyNumberFormat="1" applyFont="1" applyFill="1" applyBorder="1" applyAlignment="1">
      <alignment horizontal="center"/>
    </xf>
    <xf numFmtId="0" fontId="5" fillId="0" borderId="0" xfId="0" applyFont="1"/>
    <xf numFmtId="2" fontId="23" fillId="2" borderId="0" xfId="0" applyNumberFormat="1" applyFont="1" applyFill="1"/>
    <xf numFmtId="3" fontId="59" fillId="35" borderId="0" xfId="0" applyNumberFormat="1" applyFont="1" applyFill="1"/>
    <xf numFmtId="3" fontId="60" fillId="35" borderId="0" xfId="0" applyNumberFormat="1" applyFont="1" applyFill="1"/>
    <xf numFmtId="3" fontId="26" fillId="2" borderId="0" xfId="0" applyNumberFormat="1" applyFont="1" applyFill="1" applyBorder="1" applyAlignment="1">
      <alignment horizontal="right"/>
    </xf>
    <xf numFmtId="3" fontId="23" fillId="35" borderId="0" xfId="0" applyNumberFormat="1" applyFont="1" applyFill="1"/>
    <xf numFmtId="3" fontId="29" fillId="2" borderId="1" xfId="0" applyNumberFormat="1" applyFont="1" applyFill="1" applyBorder="1" applyAlignment="1">
      <alignment horizontal="right"/>
    </xf>
    <xf numFmtId="1" fontId="25" fillId="2" borderId="0" xfId="0" applyNumberFormat="1" applyFont="1" applyFill="1" applyBorder="1" applyAlignment="1">
      <alignment horizontal="center"/>
    </xf>
    <xf numFmtId="0" fontId="25" fillId="2" borderId="0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/>
    </xf>
    <xf numFmtId="0" fontId="25" fillId="2" borderId="1" xfId="0" applyFont="1" applyFill="1" applyBorder="1" applyAlignment="1">
      <alignment horizontal="center"/>
    </xf>
    <xf numFmtId="0" fontId="22" fillId="2" borderId="0" xfId="0" applyFont="1" applyFill="1" applyAlignment="1">
      <alignment vertical="center"/>
    </xf>
    <xf numFmtId="0" fontId="35" fillId="2" borderId="0" xfId="0" applyFont="1" applyFill="1" applyBorder="1" applyAlignment="1">
      <alignment horizontal="right"/>
    </xf>
    <xf numFmtId="0" fontId="61" fillId="2" borderId="0" xfId="0" applyFont="1" applyFill="1" applyBorder="1" applyAlignment="1">
      <alignment horizontal="right"/>
    </xf>
    <xf numFmtId="3" fontId="25" fillId="2" borderId="0" xfId="0" applyNumberFormat="1" applyFont="1" applyFill="1" applyBorder="1" applyAlignment="1">
      <alignment horizontal="right"/>
    </xf>
    <xf numFmtId="3" fontId="62" fillId="2" borderId="0" xfId="0" applyNumberFormat="1" applyFont="1" applyFill="1" applyBorder="1" applyAlignment="1">
      <alignment horizontal="right"/>
    </xf>
    <xf numFmtId="0" fontId="25" fillId="2" borderId="1" xfId="0" applyFont="1" applyFill="1" applyBorder="1"/>
    <xf numFmtId="0" fontId="22" fillId="2" borderId="0" xfId="0" applyFont="1" applyFill="1" applyBorder="1" applyAlignment="1">
      <alignment horizontal="right"/>
    </xf>
    <xf numFmtId="0" fontId="25" fillId="2" borderId="0" xfId="0" applyFont="1" applyFill="1" applyBorder="1"/>
    <xf numFmtId="0" fontId="25" fillId="2" borderId="2" xfId="0" applyFont="1" applyFill="1" applyBorder="1" applyAlignment="1">
      <alignment horizontal="center"/>
    </xf>
    <xf numFmtId="0" fontId="30" fillId="2" borderId="0" xfId="0" applyFont="1" applyFill="1" applyBorder="1"/>
    <xf numFmtId="3" fontId="23" fillId="2" borderId="0" xfId="0" applyNumberFormat="1" applyFont="1" applyFill="1" applyBorder="1"/>
    <xf numFmtId="3" fontId="29" fillId="35" borderId="0" xfId="0" applyNumberFormat="1" applyFont="1" applyFill="1" applyBorder="1" applyAlignment="1">
      <alignment horizontal="right"/>
    </xf>
    <xf numFmtId="0" fontId="23" fillId="35" borderId="0" xfId="0" applyFont="1" applyFill="1" applyBorder="1"/>
    <xf numFmtId="3" fontId="30" fillId="2" borderId="14" xfId="0" applyNumberFormat="1" applyFont="1" applyFill="1" applyBorder="1" applyAlignment="1">
      <alignment horizontal="left"/>
    </xf>
    <xf numFmtId="3" fontId="23" fillId="2" borderId="14" xfId="0" applyNumberFormat="1" applyFont="1" applyFill="1" applyBorder="1" applyAlignment="1">
      <alignment horizontal="right"/>
    </xf>
    <xf numFmtId="3" fontId="29" fillId="35" borderId="14" xfId="0" applyNumberFormat="1" applyFont="1" applyFill="1" applyBorder="1" applyAlignment="1">
      <alignment horizontal="right"/>
    </xf>
    <xf numFmtId="3" fontId="26" fillId="35" borderId="14" xfId="0" applyNumberFormat="1" applyFont="1" applyFill="1" applyBorder="1" applyAlignment="1">
      <alignment horizontal="right"/>
    </xf>
    <xf numFmtId="0" fontId="30" fillId="2" borderId="1" xfId="0" applyFont="1" applyFill="1" applyBorder="1"/>
    <xf numFmtId="3" fontId="30" fillId="2" borderId="0" xfId="0" applyNumberFormat="1" applyFont="1" applyFill="1" applyBorder="1" applyAlignment="1">
      <alignment horizontal="left"/>
    </xf>
    <xf numFmtId="3" fontId="23" fillId="2" borderId="0" xfId="0" applyNumberFormat="1" applyFont="1" applyFill="1" applyBorder="1" applyAlignment="1">
      <alignment horizontal="right"/>
    </xf>
    <xf numFmtId="3" fontId="26" fillId="35" borderId="0" xfId="0" applyNumberFormat="1" applyFont="1" applyFill="1" applyBorder="1" applyAlignment="1">
      <alignment horizontal="right"/>
    </xf>
    <xf numFmtId="1" fontId="22" fillId="2" borderId="1" xfId="0" applyNumberFormat="1" applyFont="1" applyFill="1" applyBorder="1" applyAlignment="1">
      <alignment horizontal="center"/>
    </xf>
    <xf numFmtId="0" fontId="17" fillId="35" borderId="0" xfId="30" applyFont="1" applyFill="1" applyAlignment="1" applyProtection="1">
      <alignment horizontal="left"/>
    </xf>
    <xf numFmtId="0" fontId="12" fillId="4" borderId="0" xfId="0" applyFont="1" applyFill="1" applyBorder="1" applyAlignment="1">
      <alignment horizontal="center" vertical="center"/>
    </xf>
    <xf numFmtId="0" fontId="36" fillId="2" borderId="0" xfId="0" applyFont="1" applyFill="1" applyAlignment="1">
      <alignment horizontal="left" vertical="center" wrapText="1"/>
    </xf>
    <xf numFmtId="0" fontId="17" fillId="35" borderId="0" xfId="30" applyFont="1" applyFill="1" applyAlignment="1" applyProtection="1">
      <alignment horizontal="left" wrapText="1"/>
    </xf>
    <xf numFmtId="0" fontId="17" fillId="35" borderId="0" xfId="30" applyFont="1" applyFill="1" applyAlignment="1" applyProtection="1">
      <alignment horizontal="left" vertical="center" wrapText="1"/>
    </xf>
    <xf numFmtId="0" fontId="22" fillId="2" borderId="0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0" fontId="63" fillId="4" borderId="0" xfId="30" applyFont="1" applyFill="1" applyBorder="1" applyAlignment="1" applyProtection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0" fontId="24" fillId="4" borderId="0" xfId="30" applyFont="1" applyFill="1" applyBorder="1" applyAlignment="1" applyProtection="1">
      <alignment horizontal="center" vertical="center" wrapText="1"/>
    </xf>
    <xf numFmtId="0" fontId="25" fillId="2" borderId="0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0" fontId="33" fillId="2" borderId="5" xfId="0" applyFont="1" applyFill="1" applyBorder="1" applyAlignment="1">
      <alignment vertical="center"/>
    </xf>
    <xf numFmtId="0" fontId="33" fillId="2" borderId="0" xfId="0" applyFont="1" applyFill="1" applyBorder="1" applyAlignment="1">
      <alignment vertical="center"/>
    </xf>
    <xf numFmtId="0" fontId="7" fillId="2" borderId="0" xfId="0" applyFont="1" applyFill="1"/>
    <xf numFmtId="0" fontId="10" fillId="2" borderId="0" xfId="0" applyFont="1" applyFill="1" applyBorder="1" applyAlignment="1">
      <alignment vertical="center"/>
    </xf>
    <xf numFmtId="0" fontId="25" fillId="0" borderId="0" xfId="0" applyFont="1" applyAlignment="1">
      <alignment horizontal="center"/>
    </xf>
    <xf numFmtId="3" fontId="10" fillId="2" borderId="0" xfId="0" applyNumberFormat="1" applyFont="1" applyFill="1" applyBorder="1" applyAlignment="1">
      <alignment vertical="center"/>
    </xf>
    <xf numFmtId="0" fontId="25" fillId="2" borderId="0" xfId="0" applyFont="1" applyFill="1" applyBorder="1" applyAlignment="1">
      <alignment horizontal="center"/>
    </xf>
    <xf numFmtId="0" fontId="25" fillId="2" borderId="1" xfId="0" applyFont="1" applyFill="1" applyBorder="1" applyAlignment="1">
      <alignment horizontal="center"/>
    </xf>
    <xf numFmtId="0" fontId="10" fillId="2" borderId="0" xfId="0" applyFont="1" applyFill="1" applyBorder="1"/>
    <xf numFmtId="0" fontId="25" fillId="2" borderId="14" xfId="0" applyFont="1" applyFill="1" applyBorder="1" applyAlignment="1">
      <alignment horizontal="center" vertical="center"/>
    </xf>
    <xf numFmtId="0" fontId="0" fillId="2" borderId="0" xfId="0" applyFill="1" applyAlignment="1">
      <alignment wrapText="1"/>
    </xf>
    <xf numFmtId="0" fontId="37" fillId="2" borderId="0" xfId="0" applyFont="1" applyFill="1" applyAlignment="1">
      <alignment wrapText="1"/>
    </xf>
    <xf numFmtId="0" fontId="38" fillId="35" borderId="0" xfId="0" applyFont="1" applyFill="1" applyAlignment="1">
      <alignment horizontal="center" vertical="center" wrapText="1"/>
    </xf>
    <xf numFmtId="0" fontId="33" fillId="2" borderId="0" xfId="0" applyFont="1" applyFill="1" applyBorder="1" applyAlignment="1">
      <alignment horizontal="left"/>
    </xf>
    <xf numFmtId="0" fontId="0" fillId="35" borderId="0" xfId="0" applyFill="1"/>
    <xf numFmtId="0" fontId="33" fillId="2" borderId="0" xfId="0" applyFont="1" applyFill="1" applyBorder="1"/>
    <xf numFmtId="0" fontId="29" fillId="2" borderId="0" xfId="0" applyFont="1" applyFill="1" applyBorder="1" applyAlignment="1">
      <alignment horizontal="left" vertical="top"/>
    </xf>
    <xf numFmtId="0" fontId="29" fillId="2" borderId="0" xfId="0" applyFont="1" applyFill="1" applyBorder="1" applyAlignment="1">
      <alignment vertical="top"/>
    </xf>
    <xf numFmtId="0" fontId="29" fillId="2" borderId="0" xfId="0" applyFont="1" applyFill="1" applyBorder="1"/>
  </cellXfs>
  <cellStyles count="30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4" xfId="22" builtinId="19" customBuiltin="1"/>
    <cellStyle name="Énfasis1" xfId="23" builtinId="29" customBuiltin="1"/>
    <cellStyle name="Énfasis2" xfId="24" builtinId="33" customBuiltin="1"/>
    <cellStyle name="Énfasis3" xfId="25" builtinId="37" customBuiltin="1"/>
    <cellStyle name="Énfasis4" xfId="26" builtinId="41" customBuiltin="1"/>
    <cellStyle name="Énfasis5" xfId="27" builtinId="45" customBuiltin="1"/>
    <cellStyle name="Énfasis6" xfId="28" builtinId="49" customBuiltin="1"/>
    <cellStyle name="Entrada" xfId="29" builtinId="20" customBuiltin="1"/>
    <cellStyle name="Hipervínculo" xfId="30" builtinId="8"/>
    <cellStyle name="Incorrecto" xfId="31" builtinId="27" customBuiltin="1"/>
    <cellStyle name="Millares 2 10" xfId="32"/>
    <cellStyle name="Millares 2 10 2" xfId="33"/>
    <cellStyle name="Millares 2 11" xfId="34"/>
    <cellStyle name="Millares 2 2" xfId="35"/>
    <cellStyle name="Millares 2 2 2" xfId="36"/>
    <cellStyle name="Millares 2 3" xfId="37"/>
    <cellStyle name="Millares 2 3 2" xfId="38"/>
    <cellStyle name="Millares 2 4" xfId="39"/>
    <cellStyle name="Millares 2 4 2" xfId="40"/>
    <cellStyle name="Millares 2 5" xfId="41"/>
    <cellStyle name="Millares 2 5 2" xfId="42"/>
    <cellStyle name="Millares 2 6" xfId="43"/>
    <cellStyle name="Millares 2 6 2" xfId="44"/>
    <cellStyle name="Millares 2 7" xfId="45"/>
    <cellStyle name="Millares 2 7 2" xfId="46"/>
    <cellStyle name="Millares 2 8" xfId="47"/>
    <cellStyle name="Millares 2 8 2" xfId="48"/>
    <cellStyle name="Millares 2 9" xfId="49"/>
    <cellStyle name="Millares 2 9 2" xfId="50"/>
    <cellStyle name="Neutral" xfId="51" builtinId="28" customBuiltin="1"/>
    <cellStyle name="Normal" xfId="0" builtinId="0"/>
    <cellStyle name="Normal 10" xfId="52"/>
    <cellStyle name="Normal 10 2" xfId="53"/>
    <cellStyle name="Normal 11" xfId="54"/>
    <cellStyle name="Normal 11 2" xfId="55"/>
    <cellStyle name="Normal 12" xfId="56"/>
    <cellStyle name="Normal 12 2" xfId="57"/>
    <cellStyle name="Normal 13" xfId="58"/>
    <cellStyle name="Normal 13 2" xfId="59"/>
    <cellStyle name="Normal 14" xfId="60"/>
    <cellStyle name="Normal 14 2" xfId="61"/>
    <cellStyle name="Normal 15" xfId="62"/>
    <cellStyle name="Normal 15 2" xfId="63"/>
    <cellStyle name="Normal 16" xfId="64"/>
    <cellStyle name="Normal 16 2" xfId="65"/>
    <cellStyle name="Normal 17" xfId="66"/>
    <cellStyle name="Normal 2 10" xfId="67"/>
    <cellStyle name="Normal 2 10 2" xfId="68"/>
    <cellStyle name="Normal 2 11" xfId="69"/>
    <cellStyle name="Normal 2 11 2" xfId="70"/>
    <cellStyle name="Normal 2 12" xfId="71"/>
    <cellStyle name="Normal 2 12 2" xfId="72"/>
    <cellStyle name="Normal 2 13" xfId="73"/>
    <cellStyle name="Normal 2 13 2" xfId="74"/>
    <cellStyle name="Normal 2 14" xfId="75"/>
    <cellStyle name="Normal 2 14 2" xfId="76"/>
    <cellStyle name="Normal 2 15" xfId="77"/>
    <cellStyle name="Normal 2 15 2" xfId="78"/>
    <cellStyle name="Normal 2 16" xfId="79"/>
    <cellStyle name="Normal 2 17" xfId="80"/>
    <cellStyle name="Normal 2 18" xfId="81"/>
    <cellStyle name="Normal 2 19" xfId="82"/>
    <cellStyle name="Normal 2 2" xfId="83"/>
    <cellStyle name="Normal 2 2 10" xfId="84"/>
    <cellStyle name="Normal 2 2 10 2" xfId="85"/>
    <cellStyle name="Normal 2 2 11" xfId="86"/>
    <cellStyle name="Normal 2 2 11 2" xfId="87"/>
    <cellStyle name="Normal 2 2 2" xfId="88"/>
    <cellStyle name="Normal 2 2 2 2" xfId="89"/>
    <cellStyle name="Normal 2 2 2 2 2" xfId="90"/>
    <cellStyle name="Normal 2 2 2 2 2 2" xfId="91"/>
    <cellStyle name="Normal 2 2 2 2 2 2 2" xfId="92"/>
    <cellStyle name="Normal 2 2 2 2 3" xfId="93"/>
    <cellStyle name="Normal 2 2 2 3" xfId="94"/>
    <cellStyle name="Normal 2 2 2 3 2" xfId="95"/>
    <cellStyle name="Normal 2 2 3" xfId="96"/>
    <cellStyle name="Normal 2 2 3 2" xfId="97"/>
    <cellStyle name="Normal 2 2 4" xfId="98"/>
    <cellStyle name="Normal 2 2 4 2" xfId="99"/>
    <cellStyle name="Normal 2 2 5" xfId="100"/>
    <cellStyle name="Normal 2 2 5 2" xfId="101"/>
    <cellStyle name="Normal 2 2 6" xfId="102"/>
    <cellStyle name="Normal 2 2 6 2" xfId="103"/>
    <cellStyle name="Normal 2 2 7" xfId="104"/>
    <cellStyle name="Normal 2 2 7 2" xfId="105"/>
    <cellStyle name="Normal 2 2 8" xfId="106"/>
    <cellStyle name="Normal 2 2 8 2" xfId="107"/>
    <cellStyle name="Normal 2 2 9" xfId="108"/>
    <cellStyle name="Normal 2 2 9 2" xfId="109"/>
    <cellStyle name="Normal 2 20" xfId="110"/>
    <cellStyle name="Normal 2 21" xfId="111"/>
    <cellStyle name="Normal 2 22" xfId="112"/>
    <cellStyle name="Normal 2 23" xfId="113"/>
    <cellStyle name="Normal 2 24" xfId="114"/>
    <cellStyle name="Normal 2 25" xfId="115"/>
    <cellStyle name="Normal 2 26" xfId="116"/>
    <cellStyle name="Normal 2 27" xfId="117"/>
    <cellStyle name="Normal 2 28" xfId="118"/>
    <cellStyle name="Normal 2 29" xfId="119"/>
    <cellStyle name="Normal 2 3" xfId="120"/>
    <cellStyle name="Normal 2 3 2" xfId="121"/>
    <cellStyle name="Normal 2 30" xfId="122"/>
    <cellStyle name="Normal 2 31" xfId="123"/>
    <cellStyle name="Normal 2 32" xfId="124"/>
    <cellStyle name="Normal 2 4" xfId="125"/>
    <cellStyle name="Normal 2 4 2" xfId="126"/>
    <cellStyle name="Normal 2 5" xfId="127"/>
    <cellStyle name="Normal 2 5 2" xfId="128"/>
    <cellStyle name="Normal 2 6" xfId="129"/>
    <cellStyle name="Normal 2 7" xfId="130"/>
    <cellStyle name="Normal 2 7 2" xfId="131"/>
    <cellStyle name="Normal 2 8" xfId="132"/>
    <cellStyle name="Normal 2 8 2" xfId="133"/>
    <cellStyle name="Normal 2 9" xfId="134"/>
    <cellStyle name="Normal 2 9 2" xfId="135"/>
    <cellStyle name="Normal 20" xfId="136"/>
    <cellStyle name="Normal 21" xfId="137"/>
    <cellStyle name="Normal 21 2" xfId="138"/>
    <cellStyle name="Normal 22" xfId="139"/>
    <cellStyle name="Normal 22 2" xfId="140"/>
    <cellStyle name="Normal 23" xfId="141"/>
    <cellStyle name="Normal 23 2" xfId="142"/>
    <cellStyle name="Normal 24" xfId="143"/>
    <cellStyle name="Normal 24 2" xfId="144"/>
    <cellStyle name="Normal 25" xfId="145"/>
    <cellStyle name="Normal 25 2" xfId="146"/>
    <cellStyle name="Normal 26" xfId="147"/>
    <cellStyle name="Normal 26 2" xfId="148"/>
    <cellStyle name="Normal 27" xfId="149"/>
    <cellStyle name="Normal 28" xfId="150"/>
    <cellStyle name="Normal 29" xfId="151"/>
    <cellStyle name="Normal 3" xfId="152"/>
    <cellStyle name="Normal 3 10" xfId="153"/>
    <cellStyle name="Normal 3 10 2" xfId="154"/>
    <cellStyle name="Normal 3 11" xfId="155"/>
    <cellStyle name="Normal 3 11 2" xfId="156"/>
    <cellStyle name="Normal 3 12" xfId="157"/>
    <cellStyle name="Normal 3 12 2" xfId="158"/>
    <cellStyle name="Normal 3 13" xfId="159"/>
    <cellStyle name="Normal 3 13 2" xfId="160"/>
    <cellStyle name="Normal 3 14" xfId="161"/>
    <cellStyle name="Normal 3 15" xfId="162"/>
    <cellStyle name="Normal 3 16" xfId="163"/>
    <cellStyle name="Normal 3 17" xfId="164"/>
    <cellStyle name="Normal 3 18" xfId="165"/>
    <cellStyle name="Normal 3 19" xfId="166"/>
    <cellStyle name="Normal 3 2" xfId="167"/>
    <cellStyle name="Normal 3 2 2" xfId="168"/>
    <cellStyle name="Normal 3 20" xfId="169"/>
    <cellStyle name="Normal 3 21" xfId="170"/>
    <cellStyle name="Normal 3 22" xfId="171"/>
    <cellStyle name="Normal 3 23" xfId="172"/>
    <cellStyle name="Normal 3 24" xfId="173"/>
    <cellStyle name="Normal 3 3" xfId="174"/>
    <cellStyle name="Normal 3 3 2" xfId="175"/>
    <cellStyle name="Normal 3 4" xfId="176"/>
    <cellStyle name="Normal 3 4 2" xfId="177"/>
    <cellStyle name="Normal 3 5" xfId="178"/>
    <cellStyle name="Normal 3 5 2" xfId="179"/>
    <cellStyle name="Normal 3 6" xfId="180"/>
    <cellStyle name="Normal 3 6 2" xfId="181"/>
    <cellStyle name="Normal 3 6 2 2" xfId="182"/>
    <cellStyle name="Normal 3 6 3" xfId="183"/>
    <cellStyle name="Normal 3 7" xfId="184"/>
    <cellStyle name="Normal 3 7 2" xfId="185"/>
    <cellStyle name="Normal 3 8" xfId="186"/>
    <cellStyle name="Normal 3 8 2" xfId="187"/>
    <cellStyle name="Normal 3 9" xfId="188"/>
    <cellStyle name="Normal 3 9 2" xfId="189"/>
    <cellStyle name="Normal 30" xfId="190"/>
    <cellStyle name="Normal 31" xfId="191"/>
    <cellStyle name="Normal 31 2" xfId="192"/>
    <cellStyle name="Normal 32" xfId="193"/>
    <cellStyle name="Normal 34" xfId="194"/>
    <cellStyle name="Normal 35" xfId="195"/>
    <cellStyle name="Normal 36" xfId="196"/>
    <cellStyle name="Normal 37" xfId="197"/>
    <cellStyle name="Normal 38" xfId="198"/>
    <cellStyle name="Normal 4" xfId="199"/>
    <cellStyle name="Normal 4 10" xfId="200"/>
    <cellStyle name="Normal 4 11" xfId="201"/>
    <cellStyle name="Normal 4 12" xfId="202"/>
    <cellStyle name="Normal 4 13" xfId="203"/>
    <cellStyle name="Normal 4 14" xfId="204"/>
    <cellStyle name="Normal 4 15" xfId="205"/>
    <cellStyle name="Normal 4 16" xfId="206"/>
    <cellStyle name="Normal 4 2" xfId="207"/>
    <cellStyle name="Normal 4 3" xfId="208"/>
    <cellStyle name="Normal 4 4" xfId="209"/>
    <cellStyle name="Normal 4 5" xfId="210"/>
    <cellStyle name="Normal 4 6" xfId="211"/>
    <cellStyle name="Normal 4 7" xfId="212"/>
    <cellStyle name="Normal 4 8" xfId="213"/>
    <cellStyle name="Normal 4 9" xfId="214"/>
    <cellStyle name="Normal 44" xfId="215"/>
    <cellStyle name="Normal 44 2" xfId="216"/>
    <cellStyle name="Normal 45" xfId="217"/>
    <cellStyle name="Normal 45 2" xfId="218"/>
    <cellStyle name="Normal 5" xfId="219"/>
    <cellStyle name="Normal 5 10" xfId="220"/>
    <cellStyle name="Normal 5 11" xfId="221"/>
    <cellStyle name="Normal 5 12" xfId="222"/>
    <cellStyle name="Normal 5 13" xfId="223"/>
    <cellStyle name="Normal 5 14" xfId="224"/>
    <cellStyle name="Normal 5 15" xfId="225"/>
    <cellStyle name="Normal 5 16" xfId="226"/>
    <cellStyle name="Normal 5 2" xfId="227"/>
    <cellStyle name="Normal 5 2 2" xfId="228"/>
    <cellStyle name="Normal 5 3" xfId="229"/>
    <cellStyle name="Normal 5 4" xfId="230"/>
    <cellStyle name="Normal 5 5" xfId="231"/>
    <cellStyle name="Normal 5 6" xfId="232"/>
    <cellStyle name="Normal 5 7" xfId="233"/>
    <cellStyle name="Normal 5 8" xfId="234"/>
    <cellStyle name="Normal 5 9" xfId="235"/>
    <cellStyle name="Normal 58" xfId="236"/>
    <cellStyle name="Normal 58 2" xfId="237"/>
    <cellStyle name="Normal 59" xfId="238"/>
    <cellStyle name="Normal 59 2" xfId="239"/>
    <cellStyle name="Normal 6" xfId="240"/>
    <cellStyle name="Normal 6 2" xfId="241"/>
    <cellStyle name="Normal 6 2 2" xfId="242"/>
    <cellStyle name="Normal 6 3" xfId="243"/>
    <cellStyle name="Normal 6 4" xfId="244"/>
    <cellStyle name="Normal 6 5" xfId="245"/>
    <cellStyle name="Normal 6 6" xfId="246"/>
    <cellStyle name="Normal 60" xfId="247"/>
    <cellStyle name="Normal 60 2" xfId="248"/>
    <cellStyle name="Normal 7" xfId="249"/>
    <cellStyle name="Normal 7 10" xfId="250"/>
    <cellStyle name="Normal 7 11" xfId="251"/>
    <cellStyle name="Normal 7 12" xfId="252"/>
    <cellStyle name="Normal 7 13" xfId="253"/>
    <cellStyle name="Normal 7 2" xfId="254"/>
    <cellStyle name="Normal 7 2 2" xfId="255"/>
    <cellStyle name="Normal 7 3" xfId="256"/>
    <cellStyle name="Normal 7 3 2" xfId="257"/>
    <cellStyle name="Normal 7 4" xfId="258"/>
    <cellStyle name="Normal 7 4 2" xfId="259"/>
    <cellStyle name="Normal 7 5" xfId="260"/>
    <cellStyle name="Normal 7 5 2" xfId="261"/>
    <cellStyle name="Normal 7 6" xfId="262"/>
    <cellStyle name="Normal 7 6 2" xfId="263"/>
    <cellStyle name="Normal 7 7" xfId="264"/>
    <cellStyle name="Normal 7 7 2" xfId="265"/>
    <cellStyle name="Normal 7 8" xfId="266"/>
    <cellStyle name="Normal 7 8 2" xfId="267"/>
    <cellStyle name="Normal 7 9" xfId="268"/>
    <cellStyle name="Normal 7 9 2" xfId="269"/>
    <cellStyle name="Normal 8 2" xfId="270"/>
    <cellStyle name="Normal 8 2 2" xfId="271"/>
    <cellStyle name="Normal 9" xfId="272"/>
    <cellStyle name="Normal 9 2" xfId="273"/>
    <cellStyle name="Normal 9 2 2" xfId="274"/>
    <cellStyle name="Notas 2" xfId="275"/>
    <cellStyle name="Porcentaje" xfId="276" builtinId="5"/>
    <cellStyle name="Porcentual 2 10" xfId="277"/>
    <cellStyle name="Porcentual 2 10 2" xfId="278"/>
    <cellStyle name="Porcentual 2 11" xfId="279"/>
    <cellStyle name="Porcentual 2 2" xfId="280"/>
    <cellStyle name="Porcentual 2 2 2" xfId="281"/>
    <cellStyle name="Porcentual 2 3" xfId="282"/>
    <cellStyle name="Porcentual 2 3 2" xfId="283"/>
    <cellStyle name="Porcentual 2 4" xfId="284"/>
    <cellStyle name="Porcentual 2 4 2" xfId="285"/>
    <cellStyle name="Porcentual 2 5" xfId="286"/>
    <cellStyle name="Porcentual 2 5 2" xfId="287"/>
    <cellStyle name="Porcentual 2 6" xfId="288"/>
    <cellStyle name="Porcentual 2 6 2" xfId="289"/>
    <cellStyle name="Porcentual 2 7" xfId="290"/>
    <cellStyle name="Porcentual 2 7 2" xfId="291"/>
    <cellStyle name="Porcentual 2 8" xfId="292"/>
    <cellStyle name="Porcentual 2 8 2" xfId="293"/>
    <cellStyle name="Porcentual 2 9" xfId="294"/>
    <cellStyle name="Porcentual 2 9 2" xfId="295"/>
    <cellStyle name="Salida" xfId="296" builtinId="21" customBuiltin="1"/>
    <cellStyle name="Texto de advertencia" xfId="297" builtinId="11" customBuiltin="1"/>
    <cellStyle name="Texto explicativo" xfId="298" builtinId="53" customBuiltin="1"/>
    <cellStyle name="Título" xfId="299" builtinId="15" customBuiltin="1"/>
    <cellStyle name="Título 2" xfId="300" builtinId="17" customBuiltin="1"/>
    <cellStyle name="Título 3" xfId="301" builtinId="18" customBuiltin="1"/>
    <cellStyle name="Total" xfId="30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24</xdr:row>
      <xdr:rowOff>0</xdr:rowOff>
    </xdr:from>
    <xdr:to>
      <xdr:col>4</xdr:col>
      <xdr:colOff>323850</xdr:colOff>
      <xdr:row>25</xdr:row>
      <xdr:rowOff>66675</xdr:rowOff>
    </xdr:to>
    <xdr:pic>
      <xdr:nvPicPr>
        <xdr:cNvPr id="1109" name="Object 1" hidden="1">
          <a:extLst>
            <a:ext uri="{FF2B5EF4-FFF2-40B4-BE49-F238E27FC236}">
              <a16:creationId xmlns:a16="http://schemas.microsoft.com/office/drawing/2014/main" id="{41B332A7-0DD5-4C69-B876-25C06BF1A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41433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25"/>
  <sheetViews>
    <sheetView tabSelected="1" workbookViewId="0"/>
  </sheetViews>
  <sheetFormatPr baseColWidth="10" defaultRowHeight="15" x14ac:dyDescent="0.2"/>
  <cols>
    <col min="1" max="2" width="11.42578125" style="16"/>
    <col min="3" max="3" width="7.85546875" style="28" customWidth="1"/>
    <col min="4" max="16384" width="11.42578125" style="16"/>
  </cols>
  <sheetData>
    <row r="1" spans="1:12" x14ac:dyDescent="0.2">
      <c r="A1" s="104"/>
    </row>
    <row r="2" spans="1:12" ht="15" customHeight="1" x14ac:dyDescent="0.2">
      <c r="B2" s="150" t="s">
        <v>27</v>
      </c>
      <c r="C2" s="150"/>
      <c r="D2" s="150"/>
      <c r="E2" s="150"/>
      <c r="F2" s="150"/>
      <c r="G2" s="150"/>
      <c r="H2" s="150"/>
      <c r="I2" s="150"/>
      <c r="J2" s="150"/>
      <c r="K2" s="150"/>
    </row>
    <row r="3" spans="1:12" ht="15" customHeight="1" x14ac:dyDescent="0.2">
      <c r="B3" s="150"/>
      <c r="C3" s="150"/>
      <c r="D3" s="150"/>
      <c r="E3" s="150"/>
      <c r="F3" s="150"/>
      <c r="G3" s="150"/>
      <c r="H3" s="150"/>
      <c r="I3" s="150"/>
      <c r="J3" s="150"/>
      <c r="K3" s="150"/>
    </row>
    <row r="4" spans="1:12" ht="9.75" customHeight="1" x14ac:dyDescent="0.2">
      <c r="B4" s="17"/>
      <c r="C4" s="17"/>
      <c r="D4" s="17"/>
      <c r="E4" s="17"/>
      <c r="F4" s="17"/>
      <c r="G4" s="17"/>
      <c r="H4" s="17"/>
      <c r="I4" s="17"/>
      <c r="J4" s="17"/>
      <c r="K4" s="17"/>
    </row>
    <row r="5" spans="1:12" ht="22.5" customHeight="1" x14ac:dyDescent="0.2">
      <c r="A5" s="18"/>
      <c r="B5" s="19" t="s">
        <v>36</v>
      </c>
      <c r="C5" s="20"/>
      <c r="D5" s="21"/>
      <c r="E5" s="22"/>
      <c r="F5" s="22"/>
      <c r="G5" s="22"/>
      <c r="H5" s="22"/>
      <c r="I5" s="22"/>
      <c r="J5" s="22"/>
      <c r="K5" s="22"/>
      <c r="L5" s="22"/>
    </row>
    <row r="6" spans="1:12" x14ac:dyDescent="0.2">
      <c r="A6" s="18"/>
      <c r="B6" s="20"/>
      <c r="C6" s="20" t="s">
        <v>37</v>
      </c>
      <c r="D6" s="14" t="s">
        <v>50</v>
      </c>
      <c r="E6" s="14"/>
      <c r="F6" s="14"/>
      <c r="G6" s="14"/>
      <c r="H6" s="14"/>
      <c r="I6" s="14"/>
      <c r="J6" s="23"/>
      <c r="K6" s="23"/>
      <c r="L6" s="24"/>
    </row>
    <row r="7" spans="1:12" x14ac:dyDescent="0.2">
      <c r="A7" s="18"/>
      <c r="B7" s="20"/>
      <c r="C7" s="20" t="s">
        <v>38</v>
      </c>
      <c r="D7" s="149" t="s">
        <v>29</v>
      </c>
      <c r="E7" s="149"/>
      <c r="F7" s="149"/>
      <c r="G7" s="149"/>
      <c r="H7" s="149"/>
      <c r="I7" s="149"/>
      <c r="J7" s="149"/>
      <c r="K7" s="24"/>
      <c r="L7" s="24"/>
    </row>
    <row r="8" spans="1:12" s="104" customFormat="1" x14ac:dyDescent="0.2">
      <c r="A8" s="101"/>
      <c r="B8" s="102"/>
      <c r="C8" s="102" t="s">
        <v>39</v>
      </c>
      <c r="D8" s="149" t="s">
        <v>28</v>
      </c>
      <c r="E8" s="149"/>
      <c r="F8" s="149"/>
      <c r="G8" s="149"/>
      <c r="H8" s="149"/>
      <c r="I8" s="149"/>
      <c r="J8" s="149"/>
      <c r="K8" s="149"/>
      <c r="L8" s="103"/>
    </row>
    <row r="9" spans="1:12" x14ac:dyDescent="0.2">
      <c r="A9" s="18"/>
      <c r="B9" s="20"/>
      <c r="C9" s="20" t="s">
        <v>40</v>
      </c>
      <c r="D9" s="149" t="s">
        <v>30</v>
      </c>
      <c r="E9" s="149"/>
      <c r="F9" s="149"/>
      <c r="G9" s="149"/>
      <c r="H9" s="149"/>
      <c r="I9" s="149"/>
      <c r="J9" s="149"/>
      <c r="K9" s="149"/>
      <c r="L9" s="24"/>
    </row>
    <row r="10" spans="1:12" x14ac:dyDescent="0.2">
      <c r="A10" s="18"/>
      <c r="B10" s="20"/>
      <c r="C10" s="20" t="s">
        <v>41</v>
      </c>
      <c r="D10" s="149" t="s">
        <v>31</v>
      </c>
      <c r="E10" s="149"/>
      <c r="F10" s="149"/>
      <c r="G10" s="149"/>
      <c r="H10" s="149"/>
      <c r="I10" s="149"/>
      <c r="J10" s="149"/>
      <c r="K10" s="149"/>
      <c r="L10" s="24"/>
    </row>
    <row r="11" spans="1:12" s="104" customFormat="1" x14ac:dyDescent="0.2">
      <c r="A11" s="101"/>
      <c r="B11" s="102"/>
      <c r="C11" s="102" t="s">
        <v>42</v>
      </c>
      <c r="D11" s="149" t="s">
        <v>32</v>
      </c>
      <c r="E11" s="149"/>
      <c r="F11" s="149"/>
      <c r="G11" s="149"/>
      <c r="H11" s="149"/>
      <c r="I11" s="149"/>
      <c r="J11" s="149"/>
      <c r="K11" s="149"/>
      <c r="L11" s="103"/>
    </row>
    <row r="12" spans="1:12" s="104" customFormat="1" x14ac:dyDescent="0.2">
      <c r="A12" s="101"/>
      <c r="B12" s="102"/>
      <c r="C12" s="102" t="s">
        <v>43</v>
      </c>
      <c r="D12" s="149" t="s">
        <v>33</v>
      </c>
      <c r="E12" s="149"/>
      <c r="F12" s="149"/>
      <c r="G12" s="149"/>
      <c r="H12" s="149"/>
      <c r="I12" s="149"/>
      <c r="J12" s="149"/>
      <c r="K12" s="149"/>
      <c r="L12" s="103"/>
    </row>
    <row r="13" spans="1:12" s="104" customFormat="1" x14ac:dyDescent="0.2">
      <c r="A13" s="101"/>
      <c r="B13" s="102"/>
      <c r="C13" s="102" t="s">
        <v>44</v>
      </c>
      <c r="D13" s="149" t="s">
        <v>34</v>
      </c>
      <c r="E13" s="149"/>
      <c r="F13" s="149"/>
      <c r="G13" s="149"/>
      <c r="H13" s="149"/>
      <c r="I13" s="149"/>
      <c r="J13" s="149"/>
      <c r="K13" s="149"/>
      <c r="L13" s="149"/>
    </row>
    <row r="14" spans="1:12" s="104" customFormat="1" x14ac:dyDescent="0.2">
      <c r="A14" s="101"/>
      <c r="B14" s="102"/>
      <c r="C14" s="102" t="s">
        <v>45</v>
      </c>
      <c r="D14" s="149" t="s">
        <v>35</v>
      </c>
      <c r="E14" s="149"/>
      <c r="F14" s="149"/>
      <c r="G14" s="149"/>
      <c r="H14" s="149"/>
      <c r="I14" s="149"/>
      <c r="J14" s="149"/>
      <c r="K14" s="149"/>
      <c r="L14" s="103"/>
    </row>
    <row r="15" spans="1:12" ht="22.5" customHeight="1" x14ac:dyDescent="0.2">
      <c r="A15" s="18"/>
      <c r="B15" s="19" t="s">
        <v>87</v>
      </c>
      <c r="C15" s="20"/>
      <c r="D15" s="14"/>
      <c r="E15" s="14"/>
      <c r="F15" s="14"/>
      <c r="G15" s="14"/>
      <c r="H15" s="14"/>
      <c r="I15" s="14"/>
      <c r="J15" s="14"/>
      <c r="K15" s="14"/>
      <c r="L15" s="24"/>
    </row>
    <row r="16" spans="1:12" x14ac:dyDescent="0.2">
      <c r="A16" s="18"/>
      <c r="B16" s="20"/>
      <c r="C16" s="20" t="s">
        <v>46</v>
      </c>
      <c r="D16" s="149" t="s">
        <v>89</v>
      </c>
      <c r="E16" s="149"/>
      <c r="F16" s="149"/>
      <c r="G16" s="149"/>
      <c r="H16" s="149"/>
      <c r="I16" s="149"/>
      <c r="J16" s="149"/>
      <c r="K16" s="149"/>
      <c r="L16" s="24"/>
    </row>
    <row r="17" spans="1:13" s="104" customFormat="1" x14ac:dyDescent="0.2">
      <c r="A17" s="101"/>
      <c r="B17" s="102"/>
      <c r="C17" s="102" t="s">
        <v>47</v>
      </c>
      <c r="D17" s="149" t="s">
        <v>91</v>
      </c>
      <c r="E17" s="149"/>
      <c r="F17" s="149"/>
      <c r="G17" s="149"/>
      <c r="H17" s="149"/>
      <c r="I17" s="149"/>
      <c r="J17" s="149"/>
      <c r="K17" s="149"/>
      <c r="L17" s="103"/>
    </row>
    <row r="18" spans="1:13" s="104" customFormat="1" x14ac:dyDescent="0.2">
      <c r="A18" s="101"/>
      <c r="B18" s="102"/>
      <c r="C18" s="102" t="s">
        <v>48</v>
      </c>
      <c r="D18" s="152" t="s">
        <v>92</v>
      </c>
      <c r="E18" s="152"/>
      <c r="F18" s="152"/>
      <c r="G18" s="152"/>
      <c r="H18" s="152"/>
      <c r="I18" s="152"/>
      <c r="J18" s="152"/>
      <c r="K18" s="152"/>
      <c r="L18" s="152"/>
    </row>
    <row r="19" spans="1:13" s="113" customFormat="1" x14ac:dyDescent="0.2">
      <c r="A19" s="110"/>
      <c r="B19" s="111"/>
      <c r="C19" s="112" t="s">
        <v>49</v>
      </c>
      <c r="D19" s="153" t="s">
        <v>93</v>
      </c>
      <c r="E19" s="153"/>
      <c r="F19" s="153"/>
      <c r="G19" s="153"/>
      <c r="H19" s="153"/>
      <c r="I19" s="153"/>
      <c r="J19" s="153"/>
      <c r="K19" s="153"/>
      <c r="L19" s="153"/>
      <c r="M19" s="153"/>
    </row>
    <row r="20" spans="1:13" x14ac:dyDescent="0.2">
      <c r="A20" s="18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</row>
    <row r="21" spans="1:13" s="27" customFormat="1" x14ac:dyDescent="0.2">
      <c r="A21" s="25"/>
      <c r="B21" s="151" t="s">
        <v>64</v>
      </c>
      <c r="C21" s="151"/>
      <c r="D21" s="151"/>
      <c r="E21" s="151"/>
      <c r="F21" s="151"/>
      <c r="G21" s="151"/>
      <c r="H21" s="151"/>
      <c r="I21" s="151"/>
      <c r="J21" s="151"/>
      <c r="K21" s="151"/>
      <c r="L21" s="26"/>
    </row>
    <row r="22" spans="1:13" ht="14.25" customHeight="1" x14ac:dyDescent="0.2">
      <c r="A22" s="18"/>
      <c r="B22" s="151" t="s">
        <v>7</v>
      </c>
      <c r="C22" s="151"/>
      <c r="D22" s="151"/>
      <c r="E22" s="151"/>
      <c r="F22" s="151"/>
      <c r="L22" s="29"/>
    </row>
    <row r="23" spans="1:13" x14ac:dyDescent="0.2">
      <c r="A23" s="18"/>
      <c r="B23" s="28"/>
      <c r="D23" s="28"/>
      <c r="E23" s="28"/>
      <c r="F23" s="28"/>
      <c r="G23" s="28"/>
      <c r="H23" s="28"/>
      <c r="I23" s="28"/>
      <c r="J23" s="28"/>
      <c r="K23" s="28"/>
      <c r="L23" s="30"/>
    </row>
    <row r="24" spans="1:13" ht="12" customHeight="1" x14ac:dyDescent="0.2">
      <c r="A24" s="18"/>
      <c r="L24" s="30"/>
    </row>
    <row r="25" spans="1:13" ht="12" customHeight="1" x14ac:dyDescent="0.2">
      <c r="A25" s="18"/>
      <c r="L25" s="30"/>
    </row>
  </sheetData>
  <mergeCells count="15">
    <mergeCell ref="D12:K12"/>
    <mergeCell ref="D13:L13"/>
    <mergeCell ref="B22:F22"/>
    <mergeCell ref="D18:L18"/>
    <mergeCell ref="D14:K14"/>
    <mergeCell ref="D16:K16"/>
    <mergeCell ref="D17:K17"/>
    <mergeCell ref="B21:K21"/>
    <mergeCell ref="D19:M19"/>
    <mergeCell ref="D11:K11"/>
    <mergeCell ref="B2:K3"/>
    <mergeCell ref="D7:J7"/>
    <mergeCell ref="D8:K8"/>
    <mergeCell ref="D9:K9"/>
    <mergeCell ref="D10:K10"/>
  </mergeCells>
  <phoneticPr fontId="2" type="noConversion"/>
  <hyperlinks>
    <hyperlink ref="D6" location="'Tabla 3.1'!A1" display="PRINCIPALES RESULTADOS EN PROVINCIAS CANARIAS 1999-2003"/>
    <hyperlink ref="D7" location="'Tabla 3.2'!A1" display="TASA DE ACTIVIDAD, OCUPACIÓN Y PARO EN PROVINCIAS CANARIAS 1999-2003"/>
    <hyperlink ref="D8" location="'Tabla 3.3'!A1" display="ACTIVOS POR SECTORES ECONÓMICOS Y PARTICIPACIÓN PORCENTUAL. CANARIAS. 1999-2003"/>
    <hyperlink ref="D9" location="'Tabla 3.4'!A1" display="ACTIVOS POR SECTORES ECONÓMICOS Y PARTICIPACIÓN PORCENTUAL. LAS PALMAS. 1999-2003"/>
    <hyperlink ref="D10" location="'Tabla 3.5'!A1" display="ACTIVOS POR SECTORES ECONÓMICOS Y PARTICIPACIÓN PORCENTUAL. S/C TENERIFE. 199-2003"/>
    <hyperlink ref="D11" location="'Tabla 3.6'!A1" display="OCUPADOS POR SECTORES ECONÓMICOS Y PARTICIPACIÓN PORCENTUAL. CANARIAS. 1999-2003"/>
    <hyperlink ref="D12" location="'Tabla 3.7'!A1" display="OCUPADOS POR SECTORES ECONÓMICOS Y PARTICIPACIÓN PORCENTUAL. LAS PALMAS. 1999-2003"/>
    <hyperlink ref="D13" location="'Tabla 3.8'!A1" display="OCUPADOS POR SECTORES ECONÓMICOS Y PARTICIPACIÓN PORCENTUAL. S/C TENERIFE. 1999-2003"/>
    <hyperlink ref="D14" location="'Tabla 3.9'!A1" display="PARADOS POR SECTORES ECONÓMICOS Y PARTICIPACIÓN PORCENTUAL. CANARIAS. 1999-2003"/>
    <hyperlink ref="D16" location="'Tabla 3.10'!A1" display="PARADOS POR SECTORES ECONÓMICOS Y PARTICIPACIÓN PORCENTUAL. LAS PALMAS. 1999-2003"/>
    <hyperlink ref="D17" location="'Tabla 3.11'!A1" display="PARADOS POR SECTORES ECONÓMICOS Y PARTICIPACIÓN PORCENTUAL. S/C TENERIFE. 1999-2003"/>
    <hyperlink ref="D19" location="'Tabla 3.13'!A1" display="PRINCIPALES RESULTADOS POR GÉNERO. CANARIAS. 1999-2003"/>
    <hyperlink ref="D6:I6" location="'Tabla 9.1'!A1" display="PARTICIPACIÓN EN EL TOTAL DE TURISTAS ALEMANES Y BRITÁNICOS ENTRADOS EN CANARIAS."/>
    <hyperlink ref="D7:J7" location="'Tabla 9.2'!A1" display="NÚMERO DE TURISTAS EXTRANJEROS ENTRADOS EN CANARIAS "/>
    <hyperlink ref="D8:K8" location="'Tabla 9.3'!A1" display="NÚMERO DE TURISTAS EXTRANJEROS ENTRADOS EN LA PROVINCIA DE LAS PALMAS "/>
    <hyperlink ref="D9:K9" location="'Tabla 9.4'!A1" display="NÚMERO DE TURISTAS EXTRANJEROS ENTRADOS EN LA ISLA DE GRAN CANARIA."/>
    <hyperlink ref="D10:K10" location="'Tabla 9.5'!A1" display="NÚMERO DE TURISTAS EXTRANJEROS ENTRADOS EN LA ISLA DE LANZAROTE."/>
    <hyperlink ref="D11:K11" location="'Tabla 9.6'!A1" display="NÚMERO DE TURISTAS EXTRANJEROS ENTRADOS EN LA ISLA DE FUERTEVENTURA."/>
    <hyperlink ref="D12:K12" location="'Tabla 9.7'!A1" display="NÚMERO DE TURISTAS EXTRANJEROS ENTRADOS EN LA PROVINCIA DE SANTA CRUZ DE TENERIFE"/>
    <hyperlink ref="D13:L13" location="'Tabla 9.8'!A1" display="NÚMERO DE TURISTAS EXTRANJEROS ENTRADOS EN LA ISLA DE TENERIFE."/>
    <hyperlink ref="D14:K14" location="'Tabla 9.9'!A1" display="NÚMERO DE TURISTAS EXTRANJEROS ENTRADOS EN LA ISLA DE LA PALMA."/>
    <hyperlink ref="D16:K16" location="'Tabla 9.10'!A1" display="VIAJEROS ALOJADOS EN ESTABLECIMIENTOS HOTELEROS. CANARIAS. 1999-2003."/>
    <hyperlink ref="D17:K17" location="'Tabla 9.11'!A1" display="PERNOCTACIONES EN ESTABLECIMIENTOS HOTELEROS. CANARIAS. 1999-2003."/>
    <hyperlink ref="D19:I19" location="'Tabla 9.13'!A1" display="GRADO DE OCUPACIÓN (POR PLAZAS) DE LOS ESTABLECIMIENTOS HOTELEROS. CANARIAS. 1999-2003."/>
    <hyperlink ref="D18:L18" location="'Tabla 9.12'!A1" display="ESTANCIA MEDIA EN ESTABLECIMIENTOS TURÍSTICOS. CANARIAS. 2007 - 2011"/>
  </hyperlinks>
  <pageMargins left="0.75" right="0.75" top="1" bottom="1" header="0" footer="0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R35"/>
  <sheetViews>
    <sheetView zoomScale="90" zoomScaleNormal="90" workbookViewId="0">
      <selection activeCell="A27" sqref="A27:A28"/>
    </sheetView>
  </sheetViews>
  <sheetFormatPr baseColWidth="10" defaultRowHeight="12.75" x14ac:dyDescent="0.2"/>
  <cols>
    <col min="1" max="1" width="17.140625" style="1" customWidth="1"/>
    <col min="2" max="2" width="1.5703125" style="1" customWidth="1"/>
    <col min="3" max="6" width="9.140625" style="1" customWidth="1"/>
    <col min="7" max="12" width="7.7109375" style="1" customWidth="1"/>
    <col min="13" max="14" width="9.140625" style="1" customWidth="1"/>
    <col min="15" max="15" width="1.5703125" style="1" customWidth="1"/>
    <col min="16" max="16" width="10.5703125" style="1" customWidth="1"/>
    <col min="17" max="16384" width="11.42578125" style="1"/>
  </cols>
  <sheetData>
    <row r="1" spans="1:16" ht="14.25" x14ac:dyDescent="0.2">
      <c r="A1" s="167" t="s">
        <v>35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</row>
    <row r="2" spans="1:16" ht="15" thickBot="1" x14ac:dyDescent="0.25">
      <c r="A2" s="168" t="s">
        <v>88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</row>
    <row r="3" spans="1:16" ht="14.25" x14ac:dyDescent="0.2">
      <c r="A3" s="134" t="s">
        <v>8</v>
      </c>
      <c r="B3" s="56"/>
      <c r="C3" s="135" t="s">
        <v>9</v>
      </c>
      <c r="D3" s="135" t="s">
        <v>10</v>
      </c>
      <c r="E3" s="135" t="s">
        <v>11</v>
      </c>
      <c r="F3" s="135" t="s">
        <v>12</v>
      </c>
      <c r="G3" s="135" t="s">
        <v>13</v>
      </c>
      <c r="H3" s="135" t="s">
        <v>14</v>
      </c>
      <c r="I3" s="135" t="s">
        <v>15</v>
      </c>
      <c r="J3" s="135" t="s">
        <v>16</v>
      </c>
      <c r="K3" s="135" t="s">
        <v>17</v>
      </c>
      <c r="L3" s="135" t="s">
        <v>18</v>
      </c>
      <c r="M3" s="135" t="s">
        <v>19</v>
      </c>
      <c r="N3" s="135" t="s">
        <v>20</v>
      </c>
      <c r="O3" s="66"/>
      <c r="P3" s="135" t="s">
        <v>6</v>
      </c>
    </row>
    <row r="4" spans="1:16" ht="14.25" x14ac:dyDescent="0.2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</row>
    <row r="5" spans="1:16" ht="12.75" customHeight="1" x14ac:dyDescent="0.2">
      <c r="A5" s="39" t="s">
        <v>68</v>
      </c>
      <c r="B5" s="56"/>
      <c r="C5" s="89">
        <v>8206</v>
      </c>
      <c r="D5" s="89">
        <v>8683</v>
      </c>
      <c r="E5" s="89">
        <v>9282</v>
      </c>
      <c r="F5" s="89">
        <v>7758</v>
      </c>
      <c r="G5" s="89">
        <v>5546</v>
      </c>
      <c r="H5" s="89">
        <v>4834</v>
      </c>
      <c r="I5" s="89">
        <v>6144</v>
      </c>
      <c r="J5" s="89">
        <v>6757</v>
      </c>
      <c r="K5" s="89">
        <v>6125</v>
      </c>
      <c r="L5" s="89">
        <v>6328</v>
      </c>
      <c r="M5" s="89">
        <v>11470</v>
      </c>
      <c r="N5" s="89">
        <v>10093</v>
      </c>
      <c r="O5" s="56"/>
      <c r="P5" s="57">
        <f t="shared" ref="P5:P18" si="0">SUM(C5:O5)</f>
        <v>91226</v>
      </c>
    </row>
    <row r="6" spans="1:16" ht="2.25" customHeight="1" x14ac:dyDescent="0.2">
      <c r="A6" s="39" t="s">
        <v>69</v>
      </c>
      <c r="B6" s="56"/>
      <c r="C6" s="89">
        <v>0</v>
      </c>
      <c r="D6" s="89">
        <v>0</v>
      </c>
      <c r="E6" s="89">
        <v>0</v>
      </c>
      <c r="F6" s="89">
        <v>0</v>
      </c>
      <c r="G6" s="89">
        <v>0</v>
      </c>
      <c r="H6" s="89">
        <v>0</v>
      </c>
      <c r="I6" s="89">
        <v>0</v>
      </c>
      <c r="J6" s="89">
        <v>0</v>
      </c>
      <c r="K6" s="89">
        <v>0</v>
      </c>
      <c r="L6" s="89">
        <v>0</v>
      </c>
      <c r="M6" s="89">
        <v>0</v>
      </c>
      <c r="N6" s="89">
        <v>0</v>
      </c>
      <c r="O6" s="56"/>
      <c r="P6" s="57">
        <f t="shared" si="0"/>
        <v>0</v>
      </c>
    </row>
    <row r="7" spans="1:16" ht="13.5" customHeight="1" x14ac:dyDescent="0.2">
      <c r="A7" s="39" t="s">
        <v>70</v>
      </c>
      <c r="B7" s="56"/>
      <c r="C7" s="89">
        <v>507</v>
      </c>
      <c r="D7" s="89">
        <v>438</v>
      </c>
      <c r="E7" s="89">
        <v>410</v>
      </c>
      <c r="F7" s="89">
        <v>324</v>
      </c>
      <c r="G7" s="89">
        <v>349</v>
      </c>
      <c r="H7" s="89">
        <v>437</v>
      </c>
      <c r="I7" s="89">
        <v>419</v>
      </c>
      <c r="J7" s="89">
        <v>607</v>
      </c>
      <c r="K7" s="89">
        <v>468</v>
      </c>
      <c r="L7" s="89">
        <v>586</v>
      </c>
      <c r="M7" s="89">
        <v>381</v>
      </c>
      <c r="N7" s="89">
        <v>487</v>
      </c>
      <c r="O7" s="56"/>
      <c r="P7" s="57">
        <f t="shared" si="0"/>
        <v>5413</v>
      </c>
    </row>
    <row r="8" spans="1:16" ht="14.25" customHeight="1" x14ac:dyDescent="0.2">
      <c r="A8" s="39" t="s">
        <v>71</v>
      </c>
      <c r="B8" s="56"/>
      <c r="C8" s="89">
        <v>0</v>
      </c>
      <c r="D8" s="89">
        <v>0</v>
      </c>
      <c r="E8" s="89">
        <v>0</v>
      </c>
      <c r="F8" s="89">
        <v>0</v>
      </c>
      <c r="G8" s="89">
        <v>0</v>
      </c>
      <c r="H8" s="89">
        <v>0</v>
      </c>
      <c r="I8" s="89">
        <v>0</v>
      </c>
      <c r="J8" s="89">
        <v>0</v>
      </c>
      <c r="K8" s="89">
        <v>0</v>
      </c>
      <c r="L8" s="89">
        <v>324</v>
      </c>
      <c r="M8" s="89">
        <v>1259</v>
      </c>
      <c r="N8" s="89">
        <v>1547</v>
      </c>
      <c r="O8" s="56"/>
      <c r="P8" s="57">
        <f t="shared" si="0"/>
        <v>3130</v>
      </c>
    </row>
    <row r="9" spans="1:16" ht="14.25" customHeight="1" x14ac:dyDescent="0.2">
      <c r="A9" s="39" t="s">
        <v>72</v>
      </c>
      <c r="B9" s="56"/>
      <c r="C9" s="89">
        <v>0</v>
      </c>
      <c r="D9" s="89">
        <v>0</v>
      </c>
      <c r="E9" s="89">
        <v>0</v>
      </c>
      <c r="F9" s="89">
        <v>0</v>
      </c>
      <c r="G9" s="89">
        <v>0</v>
      </c>
      <c r="H9" s="89">
        <v>0</v>
      </c>
      <c r="I9" s="89">
        <v>0</v>
      </c>
      <c r="J9" s="89">
        <v>0</v>
      </c>
      <c r="K9" s="89">
        <v>0</v>
      </c>
      <c r="L9" s="89">
        <v>0</v>
      </c>
      <c r="M9" s="89">
        <v>0</v>
      </c>
      <c r="N9" s="89">
        <v>252</v>
      </c>
      <c r="O9" s="56"/>
      <c r="P9" s="57">
        <f t="shared" si="0"/>
        <v>252</v>
      </c>
    </row>
    <row r="10" spans="1:16" ht="14.25" customHeight="1" x14ac:dyDescent="0.2">
      <c r="A10" s="39" t="s">
        <v>73</v>
      </c>
      <c r="B10" s="56"/>
      <c r="C10" s="89">
        <v>0</v>
      </c>
      <c r="D10" s="89">
        <v>0</v>
      </c>
      <c r="E10" s="89">
        <v>202</v>
      </c>
      <c r="F10" s="89">
        <v>1257</v>
      </c>
      <c r="G10" s="89">
        <v>598</v>
      </c>
      <c r="H10" s="89">
        <v>307</v>
      </c>
      <c r="I10" s="89">
        <v>1666</v>
      </c>
      <c r="J10" s="89">
        <v>1820</v>
      </c>
      <c r="K10" s="89">
        <v>409</v>
      </c>
      <c r="L10" s="89">
        <v>732</v>
      </c>
      <c r="M10" s="89">
        <v>62</v>
      </c>
      <c r="N10" s="89">
        <v>616</v>
      </c>
      <c r="O10" s="56"/>
      <c r="P10" s="57">
        <f t="shared" si="0"/>
        <v>7669</v>
      </c>
    </row>
    <row r="11" spans="1:16" ht="15" customHeight="1" x14ac:dyDescent="0.2">
      <c r="A11" s="39" t="s">
        <v>74</v>
      </c>
      <c r="B11" s="56"/>
      <c r="C11" s="89">
        <v>2248</v>
      </c>
      <c r="D11" s="89">
        <v>2195</v>
      </c>
      <c r="E11" s="89">
        <v>2587</v>
      </c>
      <c r="F11" s="89">
        <v>1866</v>
      </c>
      <c r="G11" s="89">
        <v>1492</v>
      </c>
      <c r="H11" s="89">
        <v>1893</v>
      </c>
      <c r="I11" s="89">
        <v>1511</v>
      </c>
      <c r="J11" s="89">
        <v>1439</v>
      </c>
      <c r="K11" s="89">
        <v>1849</v>
      </c>
      <c r="L11" s="89">
        <v>2880</v>
      </c>
      <c r="M11" s="89">
        <v>3575</v>
      </c>
      <c r="N11" s="89">
        <v>4157</v>
      </c>
      <c r="O11" s="56"/>
      <c r="P11" s="57">
        <f t="shared" si="0"/>
        <v>27692</v>
      </c>
    </row>
    <row r="12" spans="1:16" ht="12.75" customHeight="1" x14ac:dyDescent="0.2">
      <c r="A12" s="39" t="s">
        <v>75</v>
      </c>
      <c r="B12" s="56"/>
      <c r="C12" s="89">
        <v>1733</v>
      </c>
      <c r="D12" s="89">
        <v>2105</v>
      </c>
      <c r="E12" s="89">
        <v>2011</v>
      </c>
      <c r="F12" s="89">
        <v>1749</v>
      </c>
      <c r="G12" s="89">
        <v>1576</v>
      </c>
      <c r="H12" s="89">
        <v>1608</v>
      </c>
      <c r="I12" s="89">
        <v>2513</v>
      </c>
      <c r="J12" s="89">
        <v>2336</v>
      </c>
      <c r="K12" s="89">
        <v>1838</v>
      </c>
      <c r="L12" s="89">
        <v>2103</v>
      </c>
      <c r="M12" s="89">
        <v>1963</v>
      </c>
      <c r="N12" s="89">
        <v>2090</v>
      </c>
      <c r="O12" s="56"/>
      <c r="P12" s="57">
        <f t="shared" si="0"/>
        <v>23625</v>
      </c>
    </row>
    <row r="13" spans="1:16" ht="2.25" hidden="1" customHeight="1" x14ac:dyDescent="0.2">
      <c r="A13" s="39" t="s">
        <v>76</v>
      </c>
      <c r="B13" s="56"/>
      <c r="C13" s="57">
        <v>0</v>
      </c>
      <c r="D13" s="57">
        <v>0</v>
      </c>
      <c r="E13" s="57">
        <v>0</v>
      </c>
      <c r="F13" s="57">
        <v>0</v>
      </c>
      <c r="G13" s="57">
        <v>0</v>
      </c>
      <c r="H13" s="57">
        <v>0</v>
      </c>
      <c r="I13" s="57">
        <v>0</v>
      </c>
      <c r="J13" s="57">
        <v>0</v>
      </c>
      <c r="K13" s="57">
        <v>0</v>
      </c>
      <c r="L13" s="57">
        <v>0</v>
      </c>
      <c r="M13" s="57">
        <v>0</v>
      </c>
      <c r="N13" s="57">
        <v>0</v>
      </c>
      <c r="O13" s="59"/>
      <c r="P13" s="57">
        <f t="shared" si="0"/>
        <v>0</v>
      </c>
    </row>
    <row r="14" spans="1:16" ht="1.5" hidden="1" customHeight="1" x14ac:dyDescent="0.2">
      <c r="A14" s="39" t="s">
        <v>77</v>
      </c>
      <c r="B14" s="56"/>
      <c r="C14" s="57">
        <v>0</v>
      </c>
      <c r="D14" s="57">
        <v>0</v>
      </c>
      <c r="E14" s="57">
        <v>0</v>
      </c>
      <c r="F14" s="57">
        <v>0</v>
      </c>
      <c r="G14" s="57">
        <v>0</v>
      </c>
      <c r="H14" s="57">
        <v>0</v>
      </c>
      <c r="I14" s="57">
        <v>0</v>
      </c>
      <c r="J14" s="57">
        <v>0</v>
      </c>
      <c r="K14" s="57">
        <v>0</v>
      </c>
      <c r="L14" s="57">
        <v>0</v>
      </c>
      <c r="M14" s="57">
        <v>0</v>
      </c>
      <c r="N14" s="59">
        <v>0</v>
      </c>
      <c r="O14" s="59"/>
      <c r="P14" s="57">
        <f t="shared" si="0"/>
        <v>0</v>
      </c>
    </row>
    <row r="15" spans="1:16" ht="14.25" x14ac:dyDescent="0.2">
      <c r="A15" s="39" t="s">
        <v>78</v>
      </c>
      <c r="B15" s="56"/>
      <c r="C15" s="57">
        <v>0</v>
      </c>
      <c r="D15" s="57">
        <v>0</v>
      </c>
      <c r="E15" s="57">
        <v>0</v>
      </c>
      <c r="F15" s="57">
        <v>0</v>
      </c>
      <c r="G15" s="57">
        <v>0</v>
      </c>
      <c r="H15" s="57">
        <v>0</v>
      </c>
      <c r="I15" s="57">
        <v>0</v>
      </c>
      <c r="J15" s="57">
        <v>0</v>
      </c>
      <c r="K15" s="57">
        <v>0</v>
      </c>
      <c r="L15" s="57">
        <v>0</v>
      </c>
      <c r="M15" s="57">
        <v>137</v>
      </c>
      <c r="N15" s="59">
        <v>454</v>
      </c>
      <c r="O15" s="59"/>
      <c r="P15" s="57">
        <f t="shared" si="0"/>
        <v>591</v>
      </c>
    </row>
    <row r="16" spans="1:16" ht="2.25" hidden="1" customHeight="1" x14ac:dyDescent="0.2">
      <c r="A16" s="39" t="s">
        <v>85</v>
      </c>
      <c r="B16" s="56"/>
      <c r="C16" s="57">
        <v>0</v>
      </c>
      <c r="D16" s="57">
        <v>0</v>
      </c>
      <c r="E16" s="57">
        <v>0</v>
      </c>
      <c r="F16" s="57">
        <v>0</v>
      </c>
      <c r="G16" s="57">
        <v>0</v>
      </c>
      <c r="H16" s="57">
        <v>0</v>
      </c>
      <c r="I16" s="57">
        <v>0</v>
      </c>
      <c r="J16" s="57">
        <v>0</v>
      </c>
      <c r="K16" s="57">
        <v>0</v>
      </c>
      <c r="L16" s="57">
        <v>0</v>
      </c>
      <c r="M16" s="57">
        <v>0</v>
      </c>
      <c r="N16" s="59">
        <v>0</v>
      </c>
      <c r="O16" s="59"/>
      <c r="P16" s="57">
        <f t="shared" si="0"/>
        <v>0</v>
      </c>
    </row>
    <row r="17" spans="1:18" ht="14.25" x14ac:dyDescent="0.2">
      <c r="A17" s="39" t="s">
        <v>80</v>
      </c>
      <c r="B17" s="56"/>
      <c r="C17" s="57">
        <v>0</v>
      </c>
      <c r="D17" s="57">
        <v>0</v>
      </c>
      <c r="E17" s="57">
        <v>0</v>
      </c>
      <c r="F17" s="57">
        <v>0</v>
      </c>
      <c r="G17" s="57">
        <v>0</v>
      </c>
      <c r="H17" s="57">
        <v>345</v>
      </c>
      <c r="I17" s="57">
        <v>709</v>
      </c>
      <c r="J17" s="57">
        <v>715</v>
      </c>
      <c r="K17" s="57">
        <v>690</v>
      </c>
      <c r="L17" s="57">
        <v>0</v>
      </c>
      <c r="M17" s="57">
        <v>0</v>
      </c>
      <c r="N17" s="59">
        <v>0</v>
      </c>
      <c r="O17" s="59"/>
      <c r="P17" s="57">
        <f t="shared" si="0"/>
        <v>2459</v>
      </c>
    </row>
    <row r="18" spans="1:18" ht="14.25" x14ac:dyDescent="0.2">
      <c r="A18" s="39" t="s">
        <v>81</v>
      </c>
      <c r="B18" s="56"/>
      <c r="C18" s="57">
        <v>0</v>
      </c>
      <c r="D18" s="57">
        <v>0</v>
      </c>
      <c r="E18" s="57">
        <v>0</v>
      </c>
      <c r="F18" s="57">
        <v>0</v>
      </c>
      <c r="G18" s="57">
        <v>0</v>
      </c>
      <c r="H18" s="57">
        <v>0</v>
      </c>
      <c r="I18" s="57">
        <v>0</v>
      </c>
      <c r="J18" s="57">
        <v>0</v>
      </c>
      <c r="K18" s="57">
        <v>0</v>
      </c>
      <c r="L18" s="57">
        <v>663</v>
      </c>
      <c r="M18" s="57">
        <v>1297</v>
      </c>
      <c r="N18" s="59">
        <v>1569</v>
      </c>
      <c r="O18" s="59"/>
      <c r="P18" s="57">
        <f t="shared" si="0"/>
        <v>3529</v>
      </c>
    </row>
    <row r="19" spans="1:18" ht="14.25" x14ac:dyDescent="0.2">
      <c r="A19" s="39" t="s">
        <v>82</v>
      </c>
      <c r="B19" s="56"/>
      <c r="C19" s="57">
        <v>2</v>
      </c>
      <c r="D19" s="57">
        <v>0</v>
      </c>
      <c r="E19" s="57">
        <v>0</v>
      </c>
      <c r="F19" s="57">
        <v>0</v>
      </c>
      <c r="G19" s="57">
        <v>0</v>
      </c>
      <c r="H19" s="57">
        <v>0</v>
      </c>
      <c r="I19" s="57">
        <v>0</v>
      </c>
      <c r="J19" s="57">
        <v>0</v>
      </c>
      <c r="K19" s="57">
        <v>0</v>
      </c>
      <c r="L19" s="57">
        <v>835</v>
      </c>
      <c r="M19" s="57">
        <v>680</v>
      </c>
      <c r="N19" s="59">
        <v>684</v>
      </c>
      <c r="O19" s="59"/>
      <c r="P19" s="57">
        <f>SUM(C19:O19)</f>
        <v>2201</v>
      </c>
    </row>
    <row r="20" spans="1:18" ht="14.25" customHeight="1" x14ac:dyDescent="0.2">
      <c r="A20" s="39" t="s">
        <v>83</v>
      </c>
      <c r="B20" s="56"/>
      <c r="C20" s="57">
        <v>0</v>
      </c>
      <c r="D20" s="57">
        <v>0</v>
      </c>
      <c r="E20" s="57">
        <v>49</v>
      </c>
      <c r="F20" s="57">
        <v>0</v>
      </c>
      <c r="G20" s="57">
        <v>0</v>
      </c>
      <c r="H20" s="57">
        <v>2</v>
      </c>
      <c r="I20" s="57">
        <v>0</v>
      </c>
      <c r="J20" s="57">
        <v>0</v>
      </c>
      <c r="K20" s="57">
        <v>0</v>
      </c>
      <c r="L20" s="57">
        <v>0</v>
      </c>
      <c r="M20" s="57">
        <v>0</v>
      </c>
      <c r="N20" s="59">
        <v>0</v>
      </c>
      <c r="O20" s="59"/>
      <c r="P20" s="57">
        <f>SUM(C20:O20)</f>
        <v>51</v>
      </c>
    </row>
    <row r="21" spans="1:18" ht="12.75" customHeight="1" x14ac:dyDescent="0.2">
      <c r="A21" s="39" t="s">
        <v>84</v>
      </c>
      <c r="B21" s="56"/>
      <c r="C21" s="59">
        <v>0</v>
      </c>
      <c r="D21" s="59">
        <v>0</v>
      </c>
      <c r="E21" s="59">
        <v>0</v>
      </c>
      <c r="F21" s="59">
        <v>0</v>
      </c>
      <c r="G21" s="59">
        <v>0</v>
      </c>
      <c r="H21" s="59">
        <v>0</v>
      </c>
      <c r="I21" s="59">
        <v>0</v>
      </c>
      <c r="J21" s="59">
        <v>0</v>
      </c>
      <c r="K21" s="59">
        <v>0</v>
      </c>
      <c r="L21" s="59">
        <v>0</v>
      </c>
      <c r="M21" s="59">
        <v>0</v>
      </c>
      <c r="N21" s="59">
        <v>0</v>
      </c>
      <c r="O21" s="59"/>
      <c r="P21" s="57">
        <f>SUM(C21:O21)</f>
        <v>0</v>
      </c>
    </row>
    <row r="22" spans="1:18" ht="14.25" x14ac:dyDescent="0.2">
      <c r="A22" s="39"/>
      <c r="B22" s="56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</row>
    <row r="23" spans="1:18" ht="15" thickBot="1" x14ac:dyDescent="0.25">
      <c r="A23" s="60" t="s">
        <v>6</v>
      </c>
      <c r="B23" s="132"/>
      <c r="C23" s="62">
        <f>+SUM(C5:C21)</f>
        <v>12696</v>
      </c>
      <c r="D23" s="62">
        <f t="shared" ref="D23:N23" si="1">+SUM(D5:D21)</f>
        <v>13421</v>
      </c>
      <c r="E23" s="62">
        <f t="shared" si="1"/>
        <v>14541</v>
      </c>
      <c r="F23" s="62">
        <f t="shared" si="1"/>
        <v>12954</v>
      </c>
      <c r="G23" s="62">
        <f t="shared" si="1"/>
        <v>9561</v>
      </c>
      <c r="H23" s="62">
        <f t="shared" si="1"/>
        <v>9426</v>
      </c>
      <c r="I23" s="62">
        <f t="shared" si="1"/>
        <v>12962</v>
      </c>
      <c r="J23" s="62">
        <f t="shared" si="1"/>
        <v>13674</v>
      </c>
      <c r="K23" s="62">
        <f t="shared" si="1"/>
        <v>11379</v>
      </c>
      <c r="L23" s="62">
        <f t="shared" si="1"/>
        <v>14451</v>
      </c>
      <c r="M23" s="62">
        <f t="shared" si="1"/>
        <v>20824</v>
      </c>
      <c r="N23" s="62">
        <f t="shared" si="1"/>
        <v>21949</v>
      </c>
      <c r="O23" s="62">
        <f>SUM(O5:O21)</f>
        <v>0</v>
      </c>
      <c r="P23" s="62">
        <f>SUM(P5:P21)</f>
        <v>167838</v>
      </c>
      <c r="R23" s="10"/>
    </row>
    <row r="24" spans="1:18" x14ac:dyDescent="0.2">
      <c r="A24" s="161" t="s">
        <v>66</v>
      </c>
      <c r="B24" s="161"/>
      <c r="C24" s="161"/>
      <c r="D24" s="161"/>
      <c r="E24" s="161"/>
      <c r="F24" s="161"/>
      <c r="G24" s="161"/>
      <c r="H24" s="161"/>
      <c r="I24" s="161"/>
      <c r="J24" s="161"/>
      <c r="K24" s="161"/>
      <c r="L24" s="161"/>
      <c r="M24" s="161"/>
      <c r="N24" s="161"/>
      <c r="P24" s="3"/>
    </row>
    <row r="25" spans="1:18" x14ac:dyDescent="0.2">
      <c r="A25" s="72" t="s">
        <v>21</v>
      </c>
      <c r="B25" s="72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</row>
    <row r="26" spans="1:18" x14ac:dyDescent="0.2">
      <c r="O26" s="3"/>
    </row>
    <row r="27" spans="1:18" x14ac:dyDescent="0.2">
      <c r="A27" s="158" t="s">
        <v>26</v>
      </c>
    </row>
    <row r="28" spans="1:18" x14ac:dyDescent="0.2">
      <c r="A28" s="158"/>
    </row>
    <row r="35" ht="12.75" customHeight="1" x14ac:dyDescent="0.2"/>
  </sheetData>
  <mergeCells count="4">
    <mergeCell ref="A27:A28"/>
    <mergeCell ref="A1:P1"/>
    <mergeCell ref="A2:P2"/>
    <mergeCell ref="A24:N24"/>
  </mergeCells>
  <phoneticPr fontId="2" type="noConversion"/>
  <hyperlinks>
    <hyperlink ref="A27" location="EPA!A1" display="Índice"/>
    <hyperlink ref="A27:A28" location="'Sector Turístico'!A1" display="Índice"/>
  </hyperlinks>
  <pageMargins left="0.75" right="0.75" top="1" bottom="1" header="0" footer="0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B2:CB94"/>
  <sheetViews>
    <sheetView zoomScale="90" zoomScaleNormal="90" workbookViewId="0">
      <selection activeCell="U3" sqref="U3:U4"/>
    </sheetView>
  </sheetViews>
  <sheetFormatPr baseColWidth="10" defaultRowHeight="12.75" x14ac:dyDescent="0.2"/>
  <cols>
    <col min="1" max="1" width="9.28515625" style="1" customWidth="1"/>
    <col min="2" max="2" width="11.42578125" style="1"/>
    <col min="3" max="3" width="12" style="1" customWidth="1"/>
    <col min="4" max="4" width="13" style="1" customWidth="1"/>
    <col min="5" max="5" width="1.28515625" style="1" customWidth="1"/>
    <col min="6" max="6" width="8.140625" style="1" customWidth="1"/>
    <col min="7" max="7" width="8.5703125" style="1" customWidth="1"/>
    <col min="8" max="9" width="8.140625" style="1" customWidth="1"/>
    <col min="10" max="10" width="8.5703125" style="1" customWidth="1"/>
    <col min="11" max="12" width="8.140625" style="1" customWidth="1"/>
    <col min="13" max="13" width="8.5703125" style="1" customWidth="1"/>
    <col min="14" max="14" width="8.140625" style="1" customWidth="1"/>
    <col min="15" max="15" width="8.5703125" style="1" customWidth="1"/>
    <col min="16" max="16" width="8.140625" style="1" customWidth="1"/>
    <col min="17" max="17" width="8.5703125" style="1" customWidth="1"/>
    <col min="18" max="18" width="1.28515625" style="1" customWidth="1"/>
    <col min="19" max="19" width="10.140625" style="1" bestFit="1" customWidth="1"/>
    <col min="20" max="20" width="2.140625" style="1" customWidth="1"/>
    <col min="21" max="16384" width="11.42578125" style="1"/>
  </cols>
  <sheetData>
    <row r="2" spans="2:21" ht="24" customHeight="1" thickBot="1" x14ac:dyDescent="0.25">
      <c r="B2" s="159" t="s">
        <v>89</v>
      </c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</row>
    <row r="3" spans="2:21" ht="21.75" customHeight="1" x14ac:dyDescent="0.2">
      <c r="B3" s="54" t="s">
        <v>22</v>
      </c>
      <c r="C3" s="64" t="s">
        <v>23</v>
      </c>
      <c r="D3" s="65"/>
      <c r="E3" s="53"/>
      <c r="F3" s="54" t="s">
        <v>9</v>
      </c>
      <c r="G3" s="54" t="s">
        <v>10</v>
      </c>
      <c r="H3" s="54" t="s">
        <v>11</v>
      </c>
      <c r="I3" s="54" t="s">
        <v>12</v>
      </c>
      <c r="J3" s="54" t="s">
        <v>13</v>
      </c>
      <c r="K3" s="54" t="s">
        <v>14</v>
      </c>
      <c r="L3" s="54" t="s">
        <v>15</v>
      </c>
      <c r="M3" s="54" t="s">
        <v>16</v>
      </c>
      <c r="N3" s="54" t="s">
        <v>17</v>
      </c>
      <c r="O3" s="54" t="s">
        <v>18</v>
      </c>
      <c r="P3" s="54" t="s">
        <v>19</v>
      </c>
      <c r="Q3" s="54" t="s">
        <v>20</v>
      </c>
      <c r="R3" s="74"/>
      <c r="S3" s="54" t="s">
        <v>6</v>
      </c>
      <c r="T3" s="35"/>
      <c r="U3" s="158" t="s">
        <v>26</v>
      </c>
    </row>
    <row r="4" spans="2:21" ht="15" hidden="1" customHeight="1" x14ac:dyDescent="0.2">
      <c r="B4" s="15">
        <v>2005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158"/>
    </row>
    <row r="5" spans="2:21" ht="12.75" hidden="1" customHeight="1" x14ac:dyDescent="0.2">
      <c r="B5" s="15"/>
      <c r="C5" s="136" t="s">
        <v>24</v>
      </c>
      <c r="D5" s="35"/>
      <c r="E5" s="35"/>
      <c r="F5" s="69">
        <v>90915</v>
      </c>
      <c r="G5" s="69">
        <v>104795</v>
      </c>
      <c r="H5" s="69">
        <v>146298</v>
      </c>
      <c r="I5" s="69">
        <v>132269</v>
      </c>
      <c r="J5" s="69">
        <v>150570</v>
      </c>
      <c r="K5" s="69">
        <v>162026</v>
      </c>
      <c r="L5" s="69">
        <v>229653</v>
      </c>
      <c r="M5" s="69">
        <v>280287</v>
      </c>
      <c r="N5" s="69">
        <v>194747</v>
      </c>
      <c r="O5" s="69">
        <v>154919</v>
      </c>
      <c r="P5" s="69">
        <v>126124</v>
      </c>
      <c r="Q5" s="69">
        <v>125685</v>
      </c>
      <c r="R5" s="43"/>
      <c r="S5" s="69">
        <f>SUM(F5:Q5)</f>
        <v>1898288</v>
      </c>
      <c r="T5" s="35"/>
    </row>
    <row r="6" spans="2:21" ht="12.75" hidden="1" customHeight="1" x14ac:dyDescent="0.2">
      <c r="B6" s="15"/>
      <c r="C6" s="136" t="s">
        <v>25</v>
      </c>
      <c r="D6" s="35"/>
      <c r="E6" s="35"/>
      <c r="F6" s="69">
        <v>303156</v>
      </c>
      <c r="G6" s="69">
        <v>281181</v>
      </c>
      <c r="H6" s="69">
        <v>302355</v>
      </c>
      <c r="I6" s="69">
        <v>252214</v>
      </c>
      <c r="J6" s="69">
        <v>213595</v>
      </c>
      <c r="K6" s="69">
        <v>215611</v>
      </c>
      <c r="L6" s="69">
        <v>246766</v>
      </c>
      <c r="M6" s="69">
        <v>259563</v>
      </c>
      <c r="N6" s="69">
        <v>249062</v>
      </c>
      <c r="O6" s="69">
        <v>312971</v>
      </c>
      <c r="P6" s="69">
        <v>307342</v>
      </c>
      <c r="Q6" s="69">
        <v>275605</v>
      </c>
      <c r="R6" s="43"/>
      <c r="S6" s="69">
        <f>SUM(F6:Q6)</f>
        <v>3219421</v>
      </c>
      <c r="T6" s="35"/>
    </row>
    <row r="7" spans="2:21" ht="12.75" hidden="1" customHeight="1" x14ac:dyDescent="0.2">
      <c r="B7" s="15"/>
      <c r="C7" s="136"/>
      <c r="D7" s="35"/>
      <c r="E7" s="35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35"/>
    </row>
    <row r="8" spans="2:21" ht="12.75" hidden="1" customHeight="1" x14ac:dyDescent="0.2">
      <c r="B8" s="15"/>
      <c r="C8" s="136" t="s">
        <v>6</v>
      </c>
      <c r="D8" s="35"/>
      <c r="E8" s="35"/>
      <c r="F8" s="70">
        <f>F5+F6</f>
        <v>394071</v>
      </c>
      <c r="G8" s="70">
        <f t="shared" ref="G8:P8" si="0">G5+G6</f>
        <v>385976</v>
      </c>
      <c r="H8" s="70">
        <f t="shared" si="0"/>
        <v>448653</v>
      </c>
      <c r="I8" s="70">
        <f t="shared" si="0"/>
        <v>384483</v>
      </c>
      <c r="J8" s="70">
        <f t="shared" si="0"/>
        <v>364165</v>
      </c>
      <c r="K8" s="70">
        <f t="shared" si="0"/>
        <v>377637</v>
      </c>
      <c r="L8" s="70">
        <f t="shared" si="0"/>
        <v>476419</v>
      </c>
      <c r="M8" s="70">
        <f t="shared" si="0"/>
        <v>539850</v>
      </c>
      <c r="N8" s="70">
        <f t="shared" si="0"/>
        <v>443809</v>
      </c>
      <c r="O8" s="70">
        <f t="shared" si="0"/>
        <v>467890</v>
      </c>
      <c r="P8" s="70">
        <f t="shared" si="0"/>
        <v>433466</v>
      </c>
      <c r="Q8" s="70">
        <f>Q5+Q6</f>
        <v>401290</v>
      </c>
      <c r="R8" s="69">
        <v>0</v>
      </c>
      <c r="S8" s="70">
        <f>+S6+S5</f>
        <v>5117709</v>
      </c>
      <c r="T8" s="35"/>
    </row>
    <row r="9" spans="2:21" ht="15" hidden="1" customHeight="1" x14ac:dyDescent="0.2">
      <c r="B9" s="15">
        <v>2006</v>
      </c>
      <c r="C9" s="35"/>
      <c r="D9" s="35"/>
      <c r="E9" s="35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35"/>
    </row>
    <row r="10" spans="2:21" ht="15" hidden="1" customHeight="1" x14ac:dyDescent="0.2">
      <c r="B10" s="15"/>
      <c r="C10" s="35"/>
      <c r="D10" s="35"/>
      <c r="E10" s="35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35"/>
    </row>
    <row r="11" spans="2:21" ht="15" hidden="1" customHeight="1" x14ac:dyDescent="0.2">
      <c r="B11" s="15"/>
      <c r="C11" s="35"/>
      <c r="D11" s="35"/>
      <c r="E11" s="35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35"/>
    </row>
    <row r="12" spans="2:21" ht="12.75" hidden="1" customHeight="1" x14ac:dyDescent="0.2">
      <c r="B12" s="15"/>
      <c r="C12" s="136" t="s">
        <v>24</v>
      </c>
      <c r="D12" s="35"/>
      <c r="E12" s="35"/>
      <c r="F12" s="69">
        <v>109909</v>
      </c>
      <c r="G12" s="69">
        <v>124643</v>
      </c>
      <c r="H12" s="69">
        <v>144997</v>
      </c>
      <c r="I12" s="69">
        <v>210808</v>
      </c>
      <c r="J12" s="69">
        <v>174590</v>
      </c>
      <c r="K12" s="69">
        <v>201427</v>
      </c>
      <c r="L12" s="69">
        <v>280355</v>
      </c>
      <c r="M12" s="69">
        <v>324845</v>
      </c>
      <c r="N12" s="69">
        <v>245001</v>
      </c>
      <c r="O12" s="69">
        <v>203086</v>
      </c>
      <c r="P12" s="69">
        <v>150954</v>
      </c>
      <c r="Q12" s="69">
        <v>179138</v>
      </c>
      <c r="R12" s="43"/>
      <c r="S12" s="69">
        <f>SUM(F12:Q12)</f>
        <v>2349753</v>
      </c>
      <c r="T12" s="35"/>
    </row>
    <row r="13" spans="2:21" ht="12.75" hidden="1" customHeight="1" x14ac:dyDescent="0.2">
      <c r="B13" s="15"/>
      <c r="C13" s="136" t="s">
        <v>25</v>
      </c>
      <c r="D13" s="35"/>
      <c r="E13" s="35"/>
      <c r="F13" s="69">
        <v>361656</v>
      </c>
      <c r="G13" s="69">
        <v>357671</v>
      </c>
      <c r="H13" s="69">
        <v>410527</v>
      </c>
      <c r="I13" s="69">
        <v>402344</v>
      </c>
      <c r="J13" s="69">
        <v>335560</v>
      </c>
      <c r="K13" s="69">
        <v>326466</v>
      </c>
      <c r="L13" s="69">
        <v>364935</v>
      </c>
      <c r="M13" s="69">
        <v>364455</v>
      </c>
      <c r="N13" s="69">
        <v>351555</v>
      </c>
      <c r="O13" s="69">
        <v>411360</v>
      </c>
      <c r="P13" s="69">
        <v>406711</v>
      </c>
      <c r="Q13" s="69">
        <v>367242</v>
      </c>
      <c r="R13" s="43"/>
      <c r="S13" s="69">
        <f>SUM(F13:Q13)</f>
        <v>4460482</v>
      </c>
      <c r="T13" s="35"/>
    </row>
    <row r="14" spans="2:21" ht="12.75" hidden="1" customHeight="1" x14ac:dyDescent="0.2">
      <c r="B14" s="15"/>
      <c r="C14" s="136"/>
      <c r="D14" s="35"/>
      <c r="E14" s="35"/>
      <c r="F14" s="67"/>
      <c r="G14" s="67"/>
      <c r="H14" s="67"/>
      <c r="I14" s="67"/>
      <c r="J14" s="67"/>
      <c r="K14" s="67"/>
      <c r="L14" s="67"/>
      <c r="M14" s="35"/>
      <c r="N14" s="35"/>
      <c r="O14" s="35"/>
      <c r="P14" s="35"/>
      <c r="Q14" s="43"/>
      <c r="R14" s="67"/>
      <c r="S14" s="67"/>
      <c r="T14" s="35"/>
    </row>
    <row r="15" spans="2:21" ht="12.75" hidden="1" customHeight="1" x14ac:dyDescent="0.2">
      <c r="B15" s="15"/>
      <c r="C15" s="136" t="s">
        <v>6</v>
      </c>
      <c r="D15" s="35"/>
      <c r="E15" s="35"/>
      <c r="F15" s="70">
        <f>F12+F13</f>
        <v>471565</v>
      </c>
      <c r="G15" s="70">
        <f t="shared" ref="G15:P15" si="1">G12+G13</f>
        <v>482314</v>
      </c>
      <c r="H15" s="70">
        <f t="shared" si="1"/>
        <v>555524</v>
      </c>
      <c r="I15" s="70">
        <f t="shared" si="1"/>
        <v>613152</v>
      </c>
      <c r="J15" s="70">
        <f t="shared" si="1"/>
        <v>510150</v>
      </c>
      <c r="K15" s="70">
        <f t="shared" si="1"/>
        <v>527893</v>
      </c>
      <c r="L15" s="70">
        <f t="shared" si="1"/>
        <v>645290</v>
      </c>
      <c r="M15" s="70">
        <f t="shared" si="1"/>
        <v>689300</v>
      </c>
      <c r="N15" s="70">
        <f t="shared" si="1"/>
        <v>596556</v>
      </c>
      <c r="O15" s="70">
        <f t="shared" si="1"/>
        <v>614446</v>
      </c>
      <c r="P15" s="70">
        <f t="shared" si="1"/>
        <v>557665</v>
      </c>
      <c r="Q15" s="70">
        <f>Q12+Q13</f>
        <v>546380</v>
      </c>
      <c r="R15" s="69">
        <v>0</v>
      </c>
      <c r="S15" s="70">
        <f>+S13+S12</f>
        <v>6810235</v>
      </c>
      <c r="T15" s="35"/>
    </row>
    <row r="16" spans="2:21" ht="12.75" customHeight="1" x14ac:dyDescent="0.2"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</row>
    <row r="17" spans="2:20" ht="12.75" customHeight="1" x14ac:dyDescent="0.2">
      <c r="B17" s="159">
        <v>2007</v>
      </c>
      <c r="C17" s="136" t="s">
        <v>56</v>
      </c>
      <c r="D17" s="35"/>
      <c r="E17" s="35"/>
      <c r="F17" s="69">
        <v>39550.7399</v>
      </c>
      <c r="G17" s="69">
        <v>53950.731199999995</v>
      </c>
      <c r="H17" s="69">
        <v>65792.584600000002</v>
      </c>
      <c r="I17" s="69">
        <v>109571.0269</v>
      </c>
      <c r="J17" s="69">
        <v>84622.488800000006</v>
      </c>
      <c r="K17" s="69">
        <v>107026.63579999999</v>
      </c>
      <c r="L17" s="69">
        <v>156953.53950000001</v>
      </c>
      <c r="M17" s="69">
        <v>172549.55859999999</v>
      </c>
      <c r="N17" s="69">
        <v>120951.96799999999</v>
      </c>
      <c r="O17" s="69">
        <v>104888.56339999998</v>
      </c>
      <c r="P17" s="69">
        <v>64834.976800000004</v>
      </c>
      <c r="Q17" s="69">
        <v>63691.0262</v>
      </c>
      <c r="R17" s="35"/>
      <c r="S17" s="69">
        <f>SUM(F17:Q17)</f>
        <v>1144383.8396999999</v>
      </c>
      <c r="T17" s="35"/>
    </row>
    <row r="18" spans="2:20" ht="12.75" customHeight="1" x14ac:dyDescent="0.2">
      <c r="B18" s="159"/>
      <c r="C18" s="136" t="s">
        <v>57</v>
      </c>
      <c r="D18" s="35"/>
      <c r="E18" s="35"/>
      <c r="F18" s="69">
        <v>101278.26009999998</v>
      </c>
      <c r="G18" s="69">
        <v>110678.26880000001</v>
      </c>
      <c r="H18" s="69">
        <v>144050.4154</v>
      </c>
      <c r="I18" s="69">
        <v>192044.97310000003</v>
      </c>
      <c r="J18" s="69">
        <v>156731.51120000001</v>
      </c>
      <c r="K18" s="69">
        <v>203669.36420000001</v>
      </c>
      <c r="L18" s="69">
        <v>275311.46049999999</v>
      </c>
      <c r="M18" s="69">
        <v>340768.44140000001</v>
      </c>
      <c r="N18" s="69">
        <v>225889.03200000001</v>
      </c>
      <c r="O18" s="69">
        <v>174352.43660000002</v>
      </c>
      <c r="P18" s="69">
        <v>141293.0232</v>
      </c>
      <c r="Q18" s="69">
        <v>138113.97380000001</v>
      </c>
      <c r="R18" s="69"/>
      <c r="S18" s="69">
        <f>SUM(F18:Q18)</f>
        <v>2204181.1603000001</v>
      </c>
      <c r="T18" s="35"/>
    </row>
    <row r="19" spans="2:20" ht="12.75" customHeight="1" x14ac:dyDescent="0.2">
      <c r="B19" s="159"/>
      <c r="C19" s="136" t="s">
        <v>25</v>
      </c>
      <c r="D19" s="35"/>
      <c r="E19" s="35"/>
      <c r="F19" s="69">
        <v>730693</v>
      </c>
      <c r="G19" s="69">
        <v>714470</v>
      </c>
      <c r="H19" s="69">
        <v>843650</v>
      </c>
      <c r="I19" s="69">
        <v>688891</v>
      </c>
      <c r="J19" s="69">
        <v>512359</v>
      </c>
      <c r="K19" s="69">
        <v>563124</v>
      </c>
      <c r="L19" s="69">
        <v>635439</v>
      </c>
      <c r="M19" s="69">
        <v>634060</v>
      </c>
      <c r="N19" s="69">
        <v>599107</v>
      </c>
      <c r="O19" s="69">
        <v>749174</v>
      </c>
      <c r="P19" s="69">
        <v>775843</v>
      </c>
      <c r="Q19" s="69">
        <v>770034</v>
      </c>
      <c r="R19" s="69"/>
      <c r="S19" s="69">
        <f>SUM(F19:Q19)</f>
        <v>8216844</v>
      </c>
      <c r="T19" s="35"/>
    </row>
    <row r="20" spans="2:20" ht="12.75" customHeight="1" x14ac:dyDescent="0.2">
      <c r="B20" s="159"/>
      <c r="C20" s="136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43"/>
      <c r="R20" s="35"/>
      <c r="S20" s="35"/>
      <c r="T20" s="35"/>
    </row>
    <row r="21" spans="2:20" ht="12.75" customHeight="1" x14ac:dyDescent="0.2">
      <c r="B21" s="159"/>
      <c r="C21" s="136" t="s">
        <v>6</v>
      </c>
      <c r="D21" s="35"/>
      <c r="E21" s="35"/>
      <c r="F21" s="70">
        <f>F18+F19+F17</f>
        <v>871522</v>
      </c>
      <c r="G21" s="70">
        <f t="shared" ref="G21:S21" si="2">G18+G19+G17</f>
        <v>879099</v>
      </c>
      <c r="H21" s="70">
        <f t="shared" si="2"/>
        <v>1053493</v>
      </c>
      <c r="I21" s="70">
        <f t="shared" si="2"/>
        <v>990507</v>
      </c>
      <c r="J21" s="70">
        <f t="shared" si="2"/>
        <v>753713.00000000012</v>
      </c>
      <c r="K21" s="70">
        <f t="shared" si="2"/>
        <v>873820</v>
      </c>
      <c r="L21" s="70">
        <f t="shared" si="2"/>
        <v>1067704</v>
      </c>
      <c r="M21" s="70">
        <f t="shared" si="2"/>
        <v>1147378</v>
      </c>
      <c r="N21" s="70">
        <f t="shared" si="2"/>
        <v>945948</v>
      </c>
      <c r="O21" s="70">
        <f t="shared" si="2"/>
        <v>1028415</v>
      </c>
      <c r="P21" s="70">
        <f t="shared" si="2"/>
        <v>981971</v>
      </c>
      <c r="Q21" s="70">
        <f t="shared" si="2"/>
        <v>971839</v>
      </c>
      <c r="R21" s="69">
        <f t="shared" si="2"/>
        <v>0</v>
      </c>
      <c r="S21" s="70">
        <f t="shared" si="2"/>
        <v>11565409</v>
      </c>
      <c r="T21" s="35"/>
    </row>
    <row r="22" spans="2:20" ht="12.75" customHeight="1" x14ac:dyDescent="0.2"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</row>
    <row r="23" spans="2:20" ht="12.75" customHeight="1" x14ac:dyDescent="0.2">
      <c r="B23" s="159">
        <v>2008</v>
      </c>
      <c r="C23" s="136" t="s">
        <v>56</v>
      </c>
      <c r="D23" s="35"/>
      <c r="E23" s="35"/>
      <c r="F23" s="69">
        <v>47978.967900000003</v>
      </c>
      <c r="G23" s="69">
        <v>56428.881499999996</v>
      </c>
      <c r="H23" s="69">
        <v>74910.017400000012</v>
      </c>
      <c r="I23" s="69">
        <v>73234.362900000007</v>
      </c>
      <c r="J23" s="69">
        <v>121275.1323</v>
      </c>
      <c r="K23" s="69">
        <v>111417.01729999999</v>
      </c>
      <c r="L23" s="69">
        <v>142546.95819999999</v>
      </c>
      <c r="M23" s="69">
        <v>186225.0429</v>
      </c>
      <c r="N23" s="69">
        <v>126949.1703</v>
      </c>
      <c r="O23" s="69">
        <v>79210.915199999989</v>
      </c>
      <c r="P23" s="69">
        <v>58648.5726</v>
      </c>
      <c r="Q23" s="69">
        <v>53509.6639</v>
      </c>
      <c r="R23" s="35"/>
      <c r="S23" s="69">
        <f>SUM(F23:Q23)</f>
        <v>1132334.7024000001</v>
      </c>
      <c r="T23" s="35"/>
    </row>
    <row r="24" spans="2:20" ht="12.75" customHeight="1" x14ac:dyDescent="0.2">
      <c r="B24" s="159"/>
      <c r="C24" s="136" t="s">
        <v>57</v>
      </c>
      <c r="D24" s="35"/>
      <c r="E24" s="35"/>
      <c r="F24" s="69">
        <v>113634.0321</v>
      </c>
      <c r="G24" s="69">
        <v>134830.11850000001</v>
      </c>
      <c r="H24" s="69">
        <v>166082.98259999999</v>
      </c>
      <c r="I24" s="69">
        <v>183351.63709999999</v>
      </c>
      <c r="J24" s="69">
        <v>197183.8677</v>
      </c>
      <c r="K24" s="69">
        <v>216573.98269999999</v>
      </c>
      <c r="L24" s="69">
        <v>280236.04180000001</v>
      </c>
      <c r="M24" s="69">
        <v>339724.95709999994</v>
      </c>
      <c r="N24" s="69">
        <v>215267.8297</v>
      </c>
      <c r="O24" s="69">
        <v>154178.08480000001</v>
      </c>
      <c r="P24" s="69">
        <v>131751.42739999999</v>
      </c>
      <c r="Q24" s="69">
        <v>121641.3361</v>
      </c>
      <c r="R24" s="69"/>
      <c r="S24" s="69">
        <f>SUM(F24:Q24)</f>
        <v>2254456.2976000002</v>
      </c>
      <c r="T24" s="35"/>
    </row>
    <row r="25" spans="2:20" ht="12.75" customHeight="1" x14ac:dyDescent="0.2">
      <c r="B25" s="159"/>
      <c r="C25" s="136" t="s">
        <v>25</v>
      </c>
      <c r="D25" s="35"/>
      <c r="E25" s="35"/>
      <c r="F25" s="69">
        <v>768499</v>
      </c>
      <c r="G25" s="69">
        <v>781803</v>
      </c>
      <c r="H25" s="69">
        <v>835943</v>
      </c>
      <c r="I25" s="69">
        <v>674792</v>
      </c>
      <c r="J25" s="69">
        <v>552020</v>
      </c>
      <c r="K25" s="69">
        <v>548499</v>
      </c>
      <c r="L25" s="69">
        <v>639841</v>
      </c>
      <c r="M25" s="69">
        <v>624146</v>
      </c>
      <c r="N25" s="69">
        <v>577251</v>
      </c>
      <c r="O25" s="69">
        <v>696586</v>
      </c>
      <c r="P25" s="69">
        <v>734214</v>
      </c>
      <c r="Q25" s="69">
        <v>697691</v>
      </c>
      <c r="R25" s="69"/>
      <c r="S25" s="69">
        <f>SUM(F25:Q25)</f>
        <v>8131285</v>
      </c>
      <c r="T25" s="35"/>
    </row>
    <row r="26" spans="2:20" ht="12.75" customHeight="1" x14ac:dyDescent="0.2">
      <c r="B26" s="159"/>
      <c r="C26" s="136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43"/>
      <c r="R26" s="35"/>
      <c r="S26" s="35"/>
      <c r="T26" s="35"/>
    </row>
    <row r="27" spans="2:20" ht="12.75" customHeight="1" x14ac:dyDescent="0.2">
      <c r="B27" s="159"/>
      <c r="C27" s="136" t="s">
        <v>6</v>
      </c>
      <c r="D27" s="35"/>
      <c r="E27" s="35"/>
      <c r="F27" s="70">
        <f>F24+F25+F23</f>
        <v>930112</v>
      </c>
      <c r="G27" s="70">
        <f t="shared" ref="G27:S27" si="3">G24+G25+G23</f>
        <v>973062</v>
      </c>
      <c r="H27" s="70">
        <f t="shared" si="3"/>
        <v>1076936</v>
      </c>
      <c r="I27" s="70">
        <f t="shared" si="3"/>
        <v>931378</v>
      </c>
      <c r="J27" s="70">
        <f t="shared" si="3"/>
        <v>870479</v>
      </c>
      <c r="K27" s="70">
        <f t="shared" si="3"/>
        <v>876490</v>
      </c>
      <c r="L27" s="70">
        <f t="shared" si="3"/>
        <v>1062624</v>
      </c>
      <c r="M27" s="70">
        <f t="shared" si="3"/>
        <v>1150096</v>
      </c>
      <c r="N27" s="70">
        <f t="shared" si="3"/>
        <v>919468</v>
      </c>
      <c r="O27" s="70">
        <f t="shared" si="3"/>
        <v>929975</v>
      </c>
      <c r="P27" s="70">
        <f t="shared" si="3"/>
        <v>924613.99999999988</v>
      </c>
      <c r="Q27" s="70">
        <f t="shared" si="3"/>
        <v>872842</v>
      </c>
      <c r="R27" s="69">
        <f t="shared" si="3"/>
        <v>0</v>
      </c>
      <c r="S27" s="70">
        <f t="shared" si="3"/>
        <v>11518076.000000002</v>
      </c>
      <c r="T27" s="137"/>
    </row>
    <row r="28" spans="2:20" ht="12.75" customHeight="1" x14ac:dyDescent="0.2"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137"/>
    </row>
    <row r="29" spans="2:20" ht="12.75" customHeight="1" x14ac:dyDescent="0.2">
      <c r="B29" s="159">
        <v>2009</v>
      </c>
      <c r="C29" s="136" t="s">
        <v>56</v>
      </c>
      <c r="D29" s="35"/>
      <c r="E29" s="35"/>
      <c r="F29" s="69">
        <v>43561.454100000003</v>
      </c>
      <c r="G29" s="69">
        <v>51437.560299999997</v>
      </c>
      <c r="H29" s="69">
        <v>57543.721700000002</v>
      </c>
      <c r="I29" s="69">
        <v>106980.0784</v>
      </c>
      <c r="J29" s="69">
        <v>93196.795400000003</v>
      </c>
      <c r="K29" s="69">
        <v>93532.616000000009</v>
      </c>
      <c r="L29" s="69">
        <v>147510.4522</v>
      </c>
      <c r="M29" s="69">
        <v>175218.45679999999</v>
      </c>
      <c r="N29" s="69">
        <v>106704.717</v>
      </c>
      <c r="O29" s="69">
        <v>90732.466499999995</v>
      </c>
      <c r="P29" s="69">
        <v>54264.764899999995</v>
      </c>
      <c r="Q29" s="69">
        <v>66529.561400000006</v>
      </c>
      <c r="R29" s="35"/>
      <c r="S29" s="69">
        <f>SUM(F29:Q29)</f>
        <v>1087212.6447000001</v>
      </c>
      <c r="T29" s="137"/>
    </row>
    <row r="30" spans="2:20" ht="12.75" customHeight="1" x14ac:dyDescent="0.2">
      <c r="B30" s="159"/>
      <c r="C30" s="136" t="s">
        <v>57</v>
      </c>
      <c r="D30" s="35"/>
      <c r="E30" s="35"/>
      <c r="F30" s="69">
        <v>101812.54590000001</v>
      </c>
      <c r="G30" s="69">
        <v>100324.4397</v>
      </c>
      <c r="H30" s="69">
        <v>117889.27829999999</v>
      </c>
      <c r="I30" s="69">
        <v>150804.9216</v>
      </c>
      <c r="J30" s="69">
        <v>139384.2046</v>
      </c>
      <c r="K30" s="69">
        <v>177288.38399999999</v>
      </c>
      <c r="L30" s="69">
        <v>251082.5478</v>
      </c>
      <c r="M30" s="69">
        <v>301127.54320000001</v>
      </c>
      <c r="N30" s="69">
        <v>178501.283</v>
      </c>
      <c r="O30" s="69">
        <v>149261.53349999999</v>
      </c>
      <c r="P30" s="69">
        <v>119596.23510000001</v>
      </c>
      <c r="Q30" s="69">
        <v>138784.43859999999</v>
      </c>
      <c r="R30" s="69"/>
      <c r="S30" s="69">
        <f>SUM(F30:Q30)</f>
        <v>1925857.3552999997</v>
      </c>
      <c r="T30" s="137"/>
    </row>
    <row r="31" spans="2:20" ht="12.75" customHeight="1" x14ac:dyDescent="0.2">
      <c r="B31" s="159"/>
      <c r="C31" s="136" t="s">
        <v>25</v>
      </c>
      <c r="D31" s="35"/>
      <c r="E31" s="35"/>
      <c r="F31" s="69">
        <v>652938</v>
      </c>
      <c r="G31" s="69">
        <v>627454</v>
      </c>
      <c r="H31" s="69">
        <v>687497</v>
      </c>
      <c r="I31" s="69">
        <v>564208</v>
      </c>
      <c r="J31" s="69">
        <v>429688</v>
      </c>
      <c r="K31" s="69">
        <v>454215</v>
      </c>
      <c r="L31" s="69">
        <v>533582</v>
      </c>
      <c r="M31" s="69">
        <v>516474</v>
      </c>
      <c r="N31" s="69">
        <v>477208</v>
      </c>
      <c r="O31" s="69">
        <v>610049</v>
      </c>
      <c r="P31" s="69">
        <v>669195</v>
      </c>
      <c r="Q31" s="69">
        <v>641396</v>
      </c>
      <c r="R31" s="69"/>
      <c r="S31" s="69">
        <f>SUM(F31:Q31)</f>
        <v>6863904</v>
      </c>
      <c r="T31" s="137"/>
    </row>
    <row r="32" spans="2:20" ht="12.75" customHeight="1" x14ac:dyDescent="0.2">
      <c r="B32" s="159"/>
      <c r="C32" s="136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43"/>
      <c r="R32" s="35"/>
      <c r="S32" s="35"/>
      <c r="T32" s="137"/>
    </row>
    <row r="33" spans="2:20" ht="12.75" customHeight="1" x14ac:dyDescent="0.2">
      <c r="B33" s="159"/>
      <c r="C33" s="136" t="s">
        <v>6</v>
      </c>
      <c r="D33" s="35"/>
      <c r="E33" s="35"/>
      <c r="F33" s="70">
        <f>F30+F31+F29</f>
        <v>798312</v>
      </c>
      <c r="G33" s="70">
        <f t="shared" ref="G33:S33" si="4">G30+G31+G29</f>
        <v>779216</v>
      </c>
      <c r="H33" s="70">
        <f t="shared" si="4"/>
        <v>862930</v>
      </c>
      <c r="I33" s="70">
        <f t="shared" si="4"/>
        <v>821993</v>
      </c>
      <c r="J33" s="70">
        <f t="shared" si="4"/>
        <v>662269</v>
      </c>
      <c r="K33" s="70">
        <f t="shared" si="4"/>
        <v>725036</v>
      </c>
      <c r="L33" s="70">
        <f t="shared" si="4"/>
        <v>932175</v>
      </c>
      <c r="M33" s="70">
        <f t="shared" si="4"/>
        <v>992820</v>
      </c>
      <c r="N33" s="70">
        <f t="shared" si="4"/>
        <v>762414</v>
      </c>
      <c r="O33" s="70">
        <f t="shared" si="4"/>
        <v>850043</v>
      </c>
      <c r="P33" s="70">
        <f t="shared" si="4"/>
        <v>843056</v>
      </c>
      <c r="Q33" s="70">
        <f t="shared" si="4"/>
        <v>846710</v>
      </c>
      <c r="R33" s="69">
        <f t="shared" si="4"/>
        <v>0</v>
      </c>
      <c r="S33" s="70">
        <f t="shared" si="4"/>
        <v>9876974</v>
      </c>
      <c r="T33" s="137"/>
    </row>
    <row r="34" spans="2:20" ht="12.75" customHeight="1" x14ac:dyDescent="0.2">
      <c r="B34" s="159">
        <v>2010</v>
      </c>
      <c r="C34" s="136"/>
      <c r="D34" s="35"/>
      <c r="E34" s="35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137"/>
    </row>
    <row r="35" spans="2:20" ht="12.75" customHeight="1" x14ac:dyDescent="0.2">
      <c r="B35" s="159"/>
      <c r="C35" s="136" t="s">
        <v>56</v>
      </c>
      <c r="D35" s="35"/>
      <c r="E35" s="35"/>
      <c r="F35" s="69">
        <v>45523.802100000001</v>
      </c>
      <c r="G35" s="69">
        <v>48979.9948</v>
      </c>
      <c r="H35" s="69">
        <v>72538.296099999992</v>
      </c>
      <c r="I35" s="69">
        <v>93864.2647</v>
      </c>
      <c r="J35" s="69">
        <v>110793.1715</v>
      </c>
      <c r="K35" s="69">
        <v>101532.70980000001</v>
      </c>
      <c r="L35" s="69">
        <v>157058.18640000001</v>
      </c>
      <c r="M35" s="69">
        <v>185325.2414</v>
      </c>
      <c r="N35" s="69">
        <v>114247.1924</v>
      </c>
      <c r="O35" s="69">
        <v>94542.039100000009</v>
      </c>
      <c r="P35" s="69">
        <v>58822.210899999998</v>
      </c>
      <c r="Q35" s="69">
        <v>58374.394199999995</v>
      </c>
      <c r="R35" s="35"/>
      <c r="S35" s="69">
        <f>SUM(F35:Q35)</f>
        <v>1141601.5034</v>
      </c>
      <c r="T35" s="137"/>
    </row>
    <row r="36" spans="2:20" ht="12.75" customHeight="1" x14ac:dyDescent="0.2">
      <c r="B36" s="159"/>
      <c r="C36" s="136" t="s">
        <v>57</v>
      </c>
      <c r="D36" s="35"/>
      <c r="E36" s="35"/>
      <c r="F36" s="69">
        <v>113205.1979</v>
      </c>
      <c r="G36" s="69">
        <v>112604.0052</v>
      </c>
      <c r="H36" s="69">
        <v>130618.70390000001</v>
      </c>
      <c r="I36" s="69">
        <v>142751.7353</v>
      </c>
      <c r="J36" s="69">
        <v>157516.8285</v>
      </c>
      <c r="K36" s="69">
        <v>188347.29019999999</v>
      </c>
      <c r="L36" s="69">
        <v>220663.81360000002</v>
      </c>
      <c r="M36" s="69">
        <v>266613.7586</v>
      </c>
      <c r="N36" s="69">
        <v>179758.8076</v>
      </c>
      <c r="O36" s="69">
        <v>157740.96089999998</v>
      </c>
      <c r="P36" s="69">
        <v>125376.78910000001</v>
      </c>
      <c r="Q36" s="69">
        <v>127816.6058</v>
      </c>
      <c r="R36" s="69"/>
      <c r="S36" s="69">
        <f>SUM(F36:Q36)</f>
        <v>1923014.4966</v>
      </c>
      <c r="T36" s="137"/>
    </row>
    <row r="37" spans="2:20" ht="12.75" customHeight="1" x14ac:dyDescent="0.2">
      <c r="B37" s="159"/>
      <c r="C37" s="136" t="s">
        <v>25</v>
      </c>
      <c r="D37" s="35"/>
      <c r="E37" s="35"/>
      <c r="F37" s="69">
        <v>641369</v>
      </c>
      <c r="G37" s="69">
        <v>651606</v>
      </c>
      <c r="H37" s="69">
        <v>689007</v>
      </c>
      <c r="I37" s="69">
        <v>603884</v>
      </c>
      <c r="J37" s="69">
        <v>480903</v>
      </c>
      <c r="K37" s="69">
        <v>475732</v>
      </c>
      <c r="L37" s="69">
        <v>609294</v>
      </c>
      <c r="M37" s="69">
        <v>610305</v>
      </c>
      <c r="N37" s="69">
        <v>567427</v>
      </c>
      <c r="O37" s="69">
        <v>700175</v>
      </c>
      <c r="P37" s="69">
        <v>715188</v>
      </c>
      <c r="Q37" s="69">
        <v>688942</v>
      </c>
      <c r="R37" s="69"/>
      <c r="S37" s="69">
        <f>SUM(F37:Q37)</f>
        <v>7433832</v>
      </c>
      <c r="T37" s="137"/>
    </row>
    <row r="38" spans="2:20" ht="12.75" customHeight="1" x14ac:dyDescent="0.2">
      <c r="B38" s="159"/>
      <c r="C38" s="136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43"/>
      <c r="R38" s="35"/>
      <c r="S38" s="35"/>
      <c r="T38" s="137"/>
    </row>
    <row r="39" spans="2:20" ht="12.75" customHeight="1" x14ac:dyDescent="0.2">
      <c r="B39" s="159"/>
      <c r="C39" s="136" t="s">
        <v>6</v>
      </c>
      <c r="D39" s="35"/>
      <c r="E39" s="35"/>
      <c r="F39" s="70">
        <f>F36+F37+F35</f>
        <v>800098</v>
      </c>
      <c r="G39" s="70">
        <f t="shared" ref="G39:R39" si="5">G36+G37+G35</f>
        <v>813190</v>
      </c>
      <c r="H39" s="70">
        <f t="shared" si="5"/>
        <v>892164</v>
      </c>
      <c r="I39" s="70">
        <f t="shared" si="5"/>
        <v>840500</v>
      </c>
      <c r="J39" s="70">
        <f t="shared" si="5"/>
        <v>749213</v>
      </c>
      <c r="K39" s="70">
        <f t="shared" si="5"/>
        <v>765612</v>
      </c>
      <c r="L39" s="70">
        <f t="shared" si="5"/>
        <v>987016</v>
      </c>
      <c r="M39" s="70">
        <f t="shared" si="5"/>
        <v>1062244</v>
      </c>
      <c r="N39" s="70">
        <f t="shared" si="5"/>
        <v>861433</v>
      </c>
      <c r="O39" s="70">
        <f t="shared" si="5"/>
        <v>952458</v>
      </c>
      <c r="P39" s="70">
        <f t="shared" si="5"/>
        <v>899387</v>
      </c>
      <c r="Q39" s="70">
        <f t="shared" si="5"/>
        <v>875133</v>
      </c>
      <c r="R39" s="69">
        <f t="shared" si="5"/>
        <v>0</v>
      </c>
      <c r="S39" s="70">
        <f>S36+S37+S35</f>
        <v>10498448</v>
      </c>
      <c r="T39" s="137"/>
    </row>
    <row r="40" spans="2:20" ht="12.75" customHeight="1" x14ac:dyDescent="0.2">
      <c r="B40" s="159">
        <v>2011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</row>
    <row r="41" spans="2:20" ht="12.75" customHeight="1" x14ac:dyDescent="0.2">
      <c r="B41" s="159"/>
      <c r="C41" s="136" t="s">
        <v>56</v>
      </c>
      <c r="D41" s="35"/>
      <c r="E41" s="35"/>
      <c r="F41" s="69">
        <v>45983.963700000008</v>
      </c>
      <c r="G41" s="69">
        <v>43880.218000000001</v>
      </c>
      <c r="H41" s="69">
        <v>54619.270500000006</v>
      </c>
      <c r="I41" s="69">
        <v>95250.584499999997</v>
      </c>
      <c r="J41" s="69">
        <v>100140.47260000001</v>
      </c>
      <c r="K41" s="69">
        <v>103390.9813</v>
      </c>
      <c r="L41" s="69">
        <v>157192.14069999999</v>
      </c>
      <c r="M41" s="69">
        <v>178949.59720000002</v>
      </c>
      <c r="N41" s="69">
        <v>118253.6179</v>
      </c>
      <c r="O41" s="69">
        <v>81876.775300000008</v>
      </c>
      <c r="P41" s="69">
        <v>55254.948400000008</v>
      </c>
      <c r="Q41" s="69">
        <v>54142.491699999999</v>
      </c>
      <c r="R41" s="35"/>
      <c r="S41" s="69">
        <f>SUM(F41:Q41)</f>
        <v>1088935.0617999998</v>
      </c>
      <c r="T41" s="35"/>
    </row>
    <row r="42" spans="2:20" ht="12.75" customHeight="1" x14ac:dyDescent="0.2">
      <c r="B42" s="159"/>
      <c r="C42" s="136" t="s">
        <v>57</v>
      </c>
      <c r="D42" s="35"/>
      <c r="E42" s="35"/>
      <c r="F42" s="69">
        <v>106449.03630000001</v>
      </c>
      <c r="G42" s="69">
        <v>104284.78200000001</v>
      </c>
      <c r="H42" s="69">
        <v>122197.72949999999</v>
      </c>
      <c r="I42" s="69">
        <v>155399.4155</v>
      </c>
      <c r="J42" s="69">
        <v>149285.52739999999</v>
      </c>
      <c r="K42" s="69">
        <v>172341.01870000002</v>
      </c>
      <c r="L42" s="69">
        <v>225261.85930000001</v>
      </c>
      <c r="M42" s="69">
        <v>250118.40279999998</v>
      </c>
      <c r="N42" s="69">
        <v>175995.38209999999</v>
      </c>
      <c r="O42" s="69">
        <v>141873.22469999999</v>
      </c>
      <c r="P42" s="69">
        <v>111823.05159999999</v>
      </c>
      <c r="Q42" s="69">
        <v>122425.5083</v>
      </c>
      <c r="R42" s="69"/>
      <c r="S42" s="69">
        <f>SUM(F42:Q42)</f>
        <v>1837454.9382</v>
      </c>
      <c r="T42" s="35"/>
    </row>
    <row r="43" spans="2:20" x14ac:dyDescent="0.2">
      <c r="B43" s="159"/>
      <c r="C43" s="136" t="s">
        <v>25</v>
      </c>
      <c r="D43" s="35"/>
      <c r="E43" s="35"/>
      <c r="F43" s="69">
        <v>733022</v>
      </c>
      <c r="G43" s="69">
        <v>782698</v>
      </c>
      <c r="H43" s="69">
        <v>846862</v>
      </c>
      <c r="I43" s="69">
        <v>757053</v>
      </c>
      <c r="J43" s="69">
        <v>545318</v>
      </c>
      <c r="K43" s="69">
        <v>565478</v>
      </c>
      <c r="L43" s="69">
        <v>715397</v>
      </c>
      <c r="M43" s="69">
        <v>707577</v>
      </c>
      <c r="N43" s="69">
        <v>645202</v>
      </c>
      <c r="O43" s="69">
        <v>790029</v>
      </c>
      <c r="P43" s="69">
        <v>783048</v>
      </c>
      <c r="Q43" s="69">
        <v>748366</v>
      </c>
      <c r="R43" s="69"/>
      <c r="S43" s="69">
        <f>SUM(F43:Q43)</f>
        <v>8620050</v>
      </c>
      <c r="T43" s="35"/>
    </row>
    <row r="44" spans="2:20" ht="9" customHeight="1" x14ac:dyDescent="0.2">
      <c r="B44" s="159"/>
      <c r="C44" s="136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43"/>
      <c r="R44" s="35"/>
      <c r="S44" s="35"/>
      <c r="T44" s="35"/>
    </row>
    <row r="45" spans="2:20" ht="15.75" customHeight="1" x14ac:dyDescent="0.2">
      <c r="B45" s="159"/>
      <c r="C45" s="136" t="s">
        <v>6</v>
      </c>
      <c r="D45" s="35"/>
      <c r="E45" s="35"/>
      <c r="F45" s="70">
        <f>F42+F43+F41</f>
        <v>885455</v>
      </c>
      <c r="G45" s="70">
        <f t="shared" ref="G45:S45" si="6">G42+G43+G41</f>
        <v>930863</v>
      </c>
      <c r="H45" s="70">
        <f t="shared" si="6"/>
        <v>1023679</v>
      </c>
      <c r="I45" s="70">
        <f t="shared" si="6"/>
        <v>1007703</v>
      </c>
      <c r="J45" s="70">
        <f t="shared" si="6"/>
        <v>794744</v>
      </c>
      <c r="K45" s="70">
        <f t="shared" si="6"/>
        <v>841210</v>
      </c>
      <c r="L45" s="70">
        <f t="shared" si="6"/>
        <v>1097851</v>
      </c>
      <c r="M45" s="70">
        <f t="shared" si="6"/>
        <v>1136645</v>
      </c>
      <c r="N45" s="70">
        <f t="shared" si="6"/>
        <v>939451</v>
      </c>
      <c r="O45" s="70">
        <f t="shared" si="6"/>
        <v>1013779</v>
      </c>
      <c r="P45" s="70">
        <f t="shared" si="6"/>
        <v>950126</v>
      </c>
      <c r="Q45" s="70">
        <f t="shared" si="6"/>
        <v>924934</v>
      </c>
      <c r="R45" s="69">
        <f t="shared" si="6"/>
        <v>0</v>
      </c>
      <c r="S45" s="70">
        <f t="shared" si="6"/>
        <v>11546440</v>
      </c>
      <c r="T45" s="35"/>
    </row>
    <row r="46" spans="2:20" ht="15.75" customHeight="1" x14ac:dyDescent="0.2">
      <c r="C46" s="35"/>
      <c r="D46" s="35"/>
      <c r="E46" s="35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35"/>
    </row>
    <row r="47" spans="2:20" ht="15.75" customHeight="1" x14ac:dyDescent="0.2">
      <c r="B47" s="159">
        <v>2012</v>
      </c>
      <c r="C47" s="136" t="s">
        <v>56</v>
      </c>
      <c r="D47" s="35"/>
      <c r="E47" s="35"/>
      <c r="F47" s="69">
        <v>44879.548999999999</v>
      </c>
      <c r="G47" s="69">
        <v>47567.217199999999</v>
      </c>
      <c r="H47" s="69">
        <v>55362.990399999995</v>
      </c>
      <c r="I47" s="69">
        <v>93183.32160000001</v>
      </c>
      <c r="J47" s="69">
        <v>82752.414199999999</v>
      </c>
      <c r="K47" s="69">
        <v>114646.69019999998</v>
      </c>
      <c r="L47" s="69">
        <v>147294.0974</v>
      </c>
      <c r="M47" s="69">
        <v>168038.88390000002</v>
      </c>
      <c r="N47" s="69">
        <v>109647.2598</v>
      </c>
      <c r="O47" s="69">
        <v>85887.718699999998</v>
      </c>
      <c r="P47" s="69">
        <v>56196.8367</v>
      </c>
      <c r="Q47" s="69">
        <v>49253.563900000001</v>
      </c>
      <c r="R47" s="69"/>
      <c r="S47" s="69">
        <v>1056516.6305</v>
      </c>
      <c r="T47" s="35"/>
    </row>
    <row r="48" spans="2:20" ht="15.75" customHeight="1" x14ac:dyDescent="0.2">
      <c r="B48" s="159"/>
      <c r="C48" s="136" t="s">
        <v>57</v>
      </c>
      <c r="D48" s="35"/>
      <c r="E48" s="35"/>
      <c r="F48" s="69">
        <v>97316.451000000001</v>
      </c>
      <c r="G48" s="69">
        <v>98807.782800000001</v>
      </c>
      <c r="H48" s="69">
        <v>110912.0096</v>
      </c>
      <c r="I48" s="69">
        <v>133584.67839999998</v>
      </c>
      <c r="J48" s="69">
        <v>132953.5858</v>
      </c>
      <c r="K48" s="69">
        <v>162808.30980000002</v>
      </c>
      <c r="L48" s="69">
        <v>194452.9026</v>
      </c>
      <c r="M48" s="69">
        <v>220283.11609999998</v>
      </c>
      <c r="N48" s="69">
        <v>144323.7402</v>
      </c>
      <c r="O48" s="69">
        <v>119631.2813</v>
      </c>
      <c r="P48" s="69">
        <v>80802.1633</v>
      </c>
      <c r="Q48" s="69">
        <v>90069.436100000006</v>
      </c>
      <c r="R48" s="69"/>
      <c r="S48" s="69">
        <v>1579350.3695000003</v>
      </c>
      <c r="T48" s="35"/>
    </row>
    <row r="49" spans="2:20" ht="15.75" customHeight="1" x14ac:dyDescent="0.2">
      <c r="B49" s="159"/>
      <c r="C49" s="136" t="s">
        <v>25</v>
      </c>
      <c r="D49" s="35"/>
      <c r="E49" s="35"/>
      <c r="F49" s="69">
        <v>768694</v>
      </c>
      <c r="G49" s="69">
        <v>766470</v>
      </c>
      <c r="H49" s="69">
        <v>808086</v>
      </c>
      <c r="I49" s="69">
        <v>638145</v>
      </c>
      <c r="J49" s="69">
        <v>549389</v>
      </c>
      <c r="K49" s="69">
        <v>586347</v>
      </c>
      <c r="L49" s="69">
        <v>720408</v>
      </c>
      <c r="M49" s="69">
        <v>711757</v>
      </c>
      <c r="N49" s="69">
        <v>650863</v>
      </c>
      <c r="O49" s="69">
        <v>795221</v>
      </c>
      <c r="P49" s="69">
        <v>771591</v>
      </c>
      <c r="Q49" s="69">
        <v>776688</v>
      </c>
      <c r="R49" s="69"/>
      <c r="S49" s="69">
        <v>8593600.9700000007</v>
      </c>
      <c r="T49" s="35"/>
    </row>
    <row r="50" spans="2:20" ht="15.75" customHeight="1" x14ac:dyDescent="0.2">
      <c r="B50" s="159"/>
      <c r="C50" s="136"/>
      <c r="D50" s="35"/>
      <c r="E50" s="35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35"/>
    </row>
    <row r="51" spans="2:20" ht="15.75" customHeight="1" x14ac:dyDescent="0.2">
      <c r="B51" s="159"/>
      <c r="C51" s="136" t="s">
        <v>6</v>
      </c>
      <c r="D51" s="35"/>
      <c r="E51" s="35"/>
      <c r="F51" s="70">
        <f t="shared" ref="F51:S51" si="7">+SUM(F47:F49)</f>
        <v>910890</v>
      </c>
      <c r="G51" s="70">
        <f t="shared" si="7"/>
        <v>912845</v>
      </c>
      <c r="H51" s="70">
        <f t="shared" si="7"/>
        <v>974361</v>
      </c>
      <c r="I51" s="70">
        <f t="shared" si="7"/>
        <v>864913</v>
      </c>
      <c r="J51" s="70">
        <f t="shared" si="7"/>
        <v>765095</v>
      </c>
      <c r="K51" s="70">
        <f t="shared" si="7"/>
        <v>863802</v>
      </c>
      <c r="L51" s="70">
        <f t="shared" si="7"/>
        <v>1062155</v>
      </c>
      <c r="M51" s="70">
        <f t="shared" si="7"/>
        <v>1100079</v>
      </c>
      <c r="N51" s="70">
        <f t="shared" si="7"/>
        <v>904834</v>
      </c>
      <c r="O51" s="70">
        <f t="shared" si="7"/>
        <v>1000740</v>
      </c>
      <c r="P51" s="70">
        <f t="shared" si="7"/>
        <v>908590</v>
      </c>
      <c r="Q51" s="70">
        <f t="shared" si="7"/>
        <v>916011</v>
      </c>
      <c r="R51" s="69">
        <f t="shared" si="7"/>
        <v>0</v>
      </c>
      <c r="S51" s="70">
        <f t="shared" si="7"/>
        <v>11229467.970000001</v>
      </c>
      <c r="T51" s="35"/>
    </row>
    <row r="52" spans="2:20" ht="15.75" customHeight="1" x14ac:dyDescent="0.2">
      <c r="B52" s="15"/>
      <c r="C52" s="136"/>
      <c r="D52" s="35"/>
      <c r="E52" s="35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35"/>
    </row>
    <row r="53" spans="2:20" ht="15.75" customHeight="1" x14ac:dyDescent="0.2">
      <c r="B53" s="159">
        <v>2013</v>
      </c>
      <c r="C53" s="136" t="s">
        <v>56</v>
      </c>
      <c r="D53" s="35"/>
      <c r="E53" s="35"/>
      <c r="F53" s="69">
        <v>42535.172299999998</v>
      </c>
      <c r="G53" s="69">
        <v>51642.7791</v>
      </c>
      <c r="H53" s="69">
        <v>84358.56700000001</v>
      </c>
      <c r="I53" s="69">
        <v>61072.063599999994</v>
      </c>
      <c r="J53" s="69">
        <v>89340.027299999987</v>
      </c>
      <c r="K53" s="69">
        <v>117033.46220000001</v>
      </c>
      <c r="L53" s="69">
        <v>145404.64309999999</v>
      </c>
      <c r="M53" s="69">
        <v>169501.66879999998</v>
      </c>
      <c r="N53" s="69">
        <v>111321.42989999999</v>
      </c>
      <c r="O53" s="69">
        <v>75195.261100000003</v>
      </c>
      <c r="P53" s="69">
        <v>53512.7984</v>
      </c>
      <c r="Q53" s="69">
        <v>47472.564299999998</v>
      </c>
      <c r="R53" s="69"/>
      <c r="S53" s="69">
        <f>+SUM(F53:Q53)</f>
        <v>1048390.4371</v>
      </c>
      <c r="T53" s="35"/>
    </row>
    <row r="54" spans="2:20" ht="15.75" customHeight="1" x14ac:dyDescent="0.2">
      <c r="B54" s="159"/>
      <c r="C54" s="136" t="s">
        <v>57</v>
      </c>
      <c r="D54" s="35"/>
      <c r="E54" s="35"/>
      <c r="F54" s="69">
        <v>82794.827699999994</v>
      </c>
      <c r="G54" s="69">
        <v>90770.2209</v>
      </c>
      <c r="H54" s="69">
        <v>125925.43299999999</v>
      </c>
      <c r="I54" s="69">
        <v>102451.93639999999</v>
      </c>
      <c r="J54" s="69">
        <v>125248.97270000001</v>
      </c>
      <c r="K54" s="69">
        <v>147386.53779999999</v>
      </c>
      <c r="L54" s="69">
        <v>170400.35690000001</v>
      </c>
      <c r="M54" s="69">
        <v>212742.33120000002</v>
      </c>
      <c r="N54" s="69">
        <v>138923.57010000001</v>
      </c>
      <c r="O54" s="69">
        <v>109789.7389</v>
      </c>
      <c r="P54" s="69">
        <v>98429.2016</v>
      </c>
      <c r="Q54" s="69">
        <v>97382.435700000002</v>
      </c>
      <c r="R54" s="69"/>
      <c r="S54" s="69">
        <f>+SUM(F54:Q54)</f>
        <v>1502245.5629</v>
      </c>
      <c r="T54" s="35"/>
    </row>
    <row r="55" spans="2:20" ht="15.75" customHeight="1" x14ac:dyDescent="0.2">
      <c r="B55" s="159"/>
      <c r="C55" s="136" t="s">
        <v>25</v>
      </c>
      <c r="D55" s="35"/>
      <c r="E55" s="35"/>
      <c r="F55" s="69">
        <v>747240</v>
      </c>
      <c r="G55" s="69">
        <v>751545</v>
      </c>
      <c r="H55" s="69">
        <v>861262</v>
      </c>
      <c r="I55" s="69">
        <v>666551</v>
      </c>
      <c r="J55" s="69">
        <v>614524</v>
      </c>
      <c r="K55" s="69">
        <v>618846</v>
      </c>
      <c r="L55" s="69">
        <v>726955</v>
      </c>
      <c r="M55" s="69">
        <v>738851</v>
      </c>
      <c r="N55" s="69">
        <v>687817</v>
      </c>
      <c r="O55" s="69">
        <v>834165</v>
      </c>
      <c r="P55" s="69">
        <v>866491</v>
      </c>
      <c r="Q55" s="69">
        <v>826078</v>
      </c>
      <c r="R55" s="69"/>
      <c r="S55" s="69">
        <f>+SUM(F55:Q55)</f>
        <v>8940325</v>
      </c>
      <c r="T55" s="35"/>
    </row>
    <row r="56" spans="2:20" ht="15.75" customHeight="1" x14ac:dyDescent="0.2">
      <c r="B56" s="159"/>
      <c r="C56" s="136"/>
      <c r="D56" s="35"/>
      <c r="E56" s="35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35"/>
    </row>
    <row r="57" spans="2:20" ht="15.75" customHeight="1" x14ac:dyDescent="0.2">
      <c r="B57" s="159"/>
      <c r="C57" s="136" t="s">
        <v>6</v>
      </c>
      <c r="D57" s="35"/>
      <c r="E57" s="35"/>
      <c r="F57" s="70">
        <v>872570</v>
      </c>
      <c r="G57" s="70">
        <v>893958</v>
      </c>
      <c r="H57" s="70">
        <v>1071546</v>
      </c>
      <c r="I57" s="70">
        <v>830075</v>
      </c>
      <c r="J57" s="70">
        <v>831491</v>
      </c>
      <c r="K57" s="70">
        <v>878445</v>
      </c>
      <c r="L57" s="70">
        <v>1042309</v>
      </c>
      <c r="M57" s="70">
        <v>1115597</v>
      </c>
      <c r="N57" s="70">
        <v>934388</v>
      </c>
      <c r="O57" s="70">
        <v>1009974</v>
      </c>
      <c r="P57" s="70">
        <v>1017650</v>
      </c>
      <c r="Q57" s="70">
        <v>969389</v>
      </c>
      <c r="R57" s="69"/>
      <c r="S57" s="70">
        <f>+SUM(S53:S55)</f>
        <v>11490961</v>
      </c>
      <c r="T57" s="35"/>
    </row>
    <row r="58" spans="2:20" ht="15.75" customHeight="1" x14ac:dyDescent="0.2">
      <c r="B58" s="15"/>
      <c r="C58" s="136"/>
      <c r="D58" s="35"/>
      <c r="E58" s="35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35"/>
    </row>
    <row r="59" spans="2:20" ht="15.75" customHeight="1" x14ac:dyDescent="0.2">
      <c r="B59" s="159">
        <v>2014</v>
      </c>
      <c r="C59" s="136" t="s">
        <v>56</v>
      </c>
      <c r="D59" s="35"/>
      <c r="E59" s="35"/>
      <c r="F59" s="138">
        <v>37005.890199999994</v>
      </c>
      <c r="G59" s="138">
        <v>38889.183900000004</v>
      </c>
      <c r="H59" s="138">
        <v>50268.9948</v>
      </c>
      <c r="I59" s="138">
        <v>86889.707399999999</v>
      </c>
      <c r="J59" s="138">
        <v>101389.4341</v>
      </c>
      <c r="K59" s="138">
        <v>107898.3665</v>
      </c>
      <c r="L59" s="138">
        <v>152347.94159999999</v>
      </c>
      <c r="M59" s="138">
        <v>179886.5552</v>
      </c>
      <c r="N59" s="138">
        <v>117342.5739</v>
      </c>
      <c r="O59" s="138">
        <v>84123.844400000002</v>
      </c>
      <c r="P59" s="138">
        <v>51195.059600000008</v>
      </c>
      <c r="Q59" s="138">
        <v>54460.514600000002</v>
      </c>
      <c r="R59" s="138"/>
      <c r="S59" s="138">
        <f>+SUM(F59:Q59)</f>
        <v>1061698.0662000002</v>
      </c>
      <c r="T59" s="139"/>
    </row>
    <row r="60" spans="2:20" ht="15.75" customHeight="1" x14ac:dyDescent="0.2">
      <c r="B60" s="159"/>
      <c r="C60" s="136" t="s">
        <v>57</v>
      </c>
      <c r="D60" s="35"/>
      <c r="E60" s="35"/>
      <c r="F60" s="138">
        <v>73353.109800000006</v>
      </c>
      <c r="G60" s="138">
        <v>80997.816099999996</v>
      </c>
      <c r="H60" s="138">
        <v>84469.005199999985</v>
      </c>
      <c r="I60" s="138">
        <v>116400.29259999999</v>
      </c>
      <c r="J60" s="138">
        <v>115167.5659</v>
      </c>
      <c r="K60" s="138">
        <v>133870.6335</v>
      </c>
      <c r="L60" s="138">
        <v>169042.05840000001</v>
      </c>
      <c r="M60" s="138">
        <v>203188.4448</v>
      </c>
      <c r="N60" s="138">
        <v>130661.4261</v>
      </c>
      <c r="O60" s="138">
        <v>103753.1556</v>
      </c>
      <c r="P60" s="138">
        <v>88617.940399999992</v>
      </c>
      <c r="Q60" s="138">
        <v>88051.48539999999</v>
      </c>
      <c r="R60" s="138"/>
      <c r="S60" s="138">
        <f>+SUM(F60:Q60)</f>
        <v>1387572.9337999998</v>
      </c>
      <c r="T60" s="139"/>
    </row>
    <row r="61" spans="2:20" ht="15.75" customHeight="1" x14ac:dyDescent="0.2">
      <c r="B61" s="159"/>
      <c r="C61" s="136" t="s">
        <v>25</v>
      </c>
      <c r="D61" s="35"/>
      <c r="E61" s="35"/>
      <c r="F61" s="138">
        <v>822916</v>
      </c>
      <c r="G61" s="138">
        <v>808731</v>
      </c>
      <c r="H61" s="138">
        <v>961789</v>
      </c>
      <c r="I61" s="138">
        <v>787056</v>
      </c>
      <c r="J61" s="138">
        <v>666860</v>
      </c>
      <c r="K61" s="138">
        <v>665831</v>
      </c>
      <c r="L61" s="138">
        <v>778419</v>
      </c>
      <c r="M61" s="138">
        <v>811944</v>
      </c>
      <c r="N61" s="138">
        <v>722267</v>
      </c>
      <c r="O61" s="138">
        <v>881136</v>
      </c>
      <c r="P61" s="138">
        <v>862581</v>
      </c>
      <c r="Q61" s="138">
        <v>811291</v>
      </c>
      <c r="R61" s="138"/>
      <c r="S61" s="138">
        <f>+SUM(F61:Q61)</f>
        <v>9580821</v>
      </c>
      <c r="T61" s="139"/>
    </row>
    <row r="62" spans="2:20" ht="15.75" customHeight="1" x14ac:dyDescent="0.2">
      <c r="B62" s="159"/>
      <c r="C62" s="136"/>
      <c r="D62" s="35"/>
      <c r="E62" s="35"/>
      <c r="F62" s="139"/>
      <c r="G62" s="139"/>
      <c r="H62" s="139"/>
      <c r="I62" s="139"/>
      <c r="J62" s="139"/>
      <c r="K62" s="139"/>
      <c r="L62" s="139"/>
      <c r="M62" s="139"/>
      <c r="N62" s="139"/>
      <c r="O62" s="139"/>
      <c r="P62" s="139"/>
      <c r="Q62" s="139"/>
      <c r="R62" s="139"/>
      <c r="S62" s="139"/>
      <c r="T62" s="139"/>
    </row>
    <row r="63" spans="2:20" ht="15.75" customHeight="1" x14ac:dyDescent="0.2">
      <c r="B63" s="159"/>
      <c r="C63" s="136" t="s">
        <v>6</v>
      </c>
      <c r="D63" s="35"/>
      <c r="E63" s="35"/>
      <c r="F63" s="70">
        <f>+F61+F60+F59</f>
        <v>933275</v>
      </c>
      <c r="G63" s="70">
        <f t="shared" ref="G63:R63" si="8">+G61+G60+G59</f>
        <v>928618</v>
      </c>
      <c r="H63" s="70">
        <f t="shared" si="8"/>
        <v>1096527</v>
      </c>
      <c r="I63" s="70">
        <f t="shared" si="8"/>
        <v>990346</v>
      </c>
      <c r="J63" s="70">
        <f t="shared" si="8"/>
        <v>883417</v>
      </c>
      <c r="K63" s="70">
        <f t="shared" si="8"/>
        <v>907600</v>
      </c>
      <c r="L63" s="70">
        <f t="shared" si="8"/>
        <v>1099809</v>
      </c>
      <c r="M63" s="70">
        <f t="shared" si="8"/>
        <v>1195019</v>
      </c>
      <c r="N63" s="70">
        <f t="shared" si="8"/>
        <v>970271</v>
      </c>
      <c r="O63" s="70">
        <f t="shared" si="8"/>
        <v>1069013</v>
      </c>
      <c r="P63" s="70">
        <f t="shared" si="8"/>
        <v>1002394</v>
      </c>
      <c r="Q63" s="70">
        <f t="shared" si="8"/>
        <v>953803</v>
      </c>
      <c r="R63" s="69">
        <f t="shared" si="8"/>
        <v>0</v>
      </c>
      <c r="S63" s="70">
        <f>+SUM(F63:Q63)</f>
        <v>12030092</v>
      </c>
      <c r="T63" s="35"/>
    </row>
    <row r="64" spans="2:20" ht="15.75" customHeight="1" x14ac:dyDescent="0.2">
      <c r="B64" s="15"/>
      <c r="C64" s="136"/>
      <c r="D64" s="35"/>
      <c r="E64" s="35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35"/>
    </row>
    <row r="65" spans="2:20" ht="15.75" customHeight="1" x14ac:dyDescent="0.2">
      <c r="B65" s="159">
        <v>2015</v>
      </c>
      <c r="C65" s="136" t="s">
        <v>56</v>
      </c>
      <c r="D65" s="35"/>
      <c r="E65" s="35"/>
      <c r="F65" s="138">
        <v>41398.941000000006</v>
      </c>
      <c r="G65" s="138">
        <v>46117.652900000001</v>
      </c>
      <c r="H65" s="138">
        <v>58941.108100000005</v>
      </c>
      <c r="I65" s="138">
        <v>91237.681800000006</v>
      </c>
      <c r="J65" s="138">
        <v>105217.76679999998</v>
      </c>
      <c r="K65" s="138">
        <v>118062.2751</v>
      </c>
      <c r="L65" s="138">
        <v>151493.9638</v>
      </c>
      <c r="M65" s="138">
        <v>168735.94550000003</v>
      </c>
      <c r="N65" s="138">
        <v>112704.37100000001</v>
      </c>
      <c r="O65" s="138">
        <v>87134.323600000003</v>
      </c>
      <c r="P65" s="138">
        <v>45693.869099999996</v>
      </c>
      <c r="Q65" s="138">
        <v>54875.595699999998</v>
      </c>
      <c r="R65" s="138"/>
      <c r="S65" s="138">
        <f>+SUM(F65:Q65)</f>
        <v>1081613.4944000002</v>
      </c>
      <c r="T65" s="139"/>
    </row>
    <row r="66" spans="2:20" ht="15.75" customHeight="1" x14ac:dyDescent="0.2">
      <c r="B66" s="159"/>
      <c r="C66" s="136" t="s">
        <v>57</v>
      </c>
      <c r="D66" s="35"/>
      <c r="E66" s="35"/>
      <c r="F66" s="138">
        <v>68146.058999999994</v>
      </c>
      <c r="G66" s="138">
        <v>70255.347099999999</v>
      </c>
      <c r="H66" s="138">
        <v>85620.891900000002</v>
      </c>
      <c r="I66" s="138">
        <v>113101.31819999999</v>
      </c>
      <c r="J66" s="138">
        <v>126217.23320000002</v>
      </c>
      <c r="K66" s="138">
        <v>132049.7249</v>
      </c>
      <c r="L66" s="138">
        <v>171908.0362</v>
      </c>
      <c r="M66" s="138">
        <v>198373.05449999997</v>
      </c>
      <c r="N66" s="138">
        <v>127015.62899999999</v>
      </c>
      <c r="O66" s="138">
        <v>107469.6764</v>
      </c>
      <c r="P66" s="138">
        <v>79583.130900000004</v>
      </c>
      <c r="Q66" s="138">
        <v>89916.404299999995</v>
      </c>
      <c r="R66" s="138"/>
      <c r="S66" s="138">
        <f>+SUM(F66:Q66)</f>
        <v>1369656.5056</v>
      </c>
      <c r="T66" s="139"/>
    </row>
    <row r="67" spans="2:20" ht="15.75" customHeight="1" x14ac:dyDescent="0.2">
      <c r="B67" s="159"/>
      <c r="C67" s="136" t="s">
        <v>25</v>
      </c>
      <c r="D67" s="35"/>
      <c r="E67" s="35"/>
      <c r="F67" s="138">
        <v>825504</v>
      </c>
      <c r="G67" s="138">
        <v>807201</v>
      </c>
      <c r="H67" s="138">
        <v>872620</v>
      </c>
      <c r="I67" s="138">
        <v>762358</v>
      </c>
      <c r="J67" s="138">
        <v>697577</v>
      </c>
      <c r="K67" s="138">
        <v>669106</v>
      </c>
      <c r="L67" s="138">
        <v>788593</v>
      </c>
      <c r="M67" s="138">
        <v>825274</v>
      </c>
      <c r="N67" s="138">
        <v>742330</v>
      </c>
      <c r="O67" s="138">
        <v>927389</v>
      </c>
      <c r="P67" s="138">
        <v>898231</v>
      </c>
      <c r="Q67" s="138">
        <v>861846</v>
      </c>
      <c r="R67" s="138"/>
      <c r="S67" s="138">
        <f>+SUM(F67:Q67)</f>
        <v>9678029</v>
      </c>
      <c r="T67" s="139"/>
    </row>
    <row r="68" spans="2:20" ht="15.75" customHeight="1" x14ac:dyDescent="0.2">
      <c r="B68" s="159"/>
      <c r="C68" s="136"/>
      <c r="D68" s="35"/>
      <c r="E68" s="35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35"/>
    </row>
    <row r="69" spans="2:20" ht="15.75" customHeight="1" x14ac:dyDescent="0.2">
      <c r="B69" s="159"/>
      <c r="C69" s="145" t="s">
        <v>6</v>
      </c>
      <c r="D69" s="146"/>
      <c r="E69" s="146"/>
      <c r="F69" s="70">
        <f>+F67+F66+F65</f>
        <v>935049</v>
      </c>
      <c r="G69" s="70">
        <f t="shared" ref="G69:R69" si="9">+G67+G66+G65</f>
        <v>923574</v>
      </c>
      <c r="H69" s="70">
        <f t="shared" si="9"/>
        <v>1017182</v>
      </c>
      <c r="I69" s="70">
        <f t="shared" si="9"/>
        <v>966697</v>
      </c>
      <c r="J69" s="70">
        <f t="shared" si="9"/>
        <v>929012</v>
      </c>
      <c r="K69" s="70">
        <f t="shared" si="9"/>
        <v>919218</v>
      </c>
      <c r="L69" s="70">
        <f t="shared" si="9"/>
        <v>1111995</v>
      </c>
      <c r="M69" s="70">
        <f t="shared" si="9"/>
        <v>1192383</v>
      </c>
      <c r="N69" s="70">
        <f t="shared" si="9"/>
        <v>982050</v>
      </c>
      <c r="O69" s="70">
        <f t="shared" si="9"/>
        <v>1121993</v>
      </c>
      <c r="P69" s="70">
        <f t="shared" si="9"/>
        <v>1023508</v>
      </c>
      <c r="Q69" s="70">
        <f t="shared" si="9"/>
        <v>1006638</v>
      </c>
      <c r="R69" s="69">
        <f t="shared" si="9"/>
        <v>0</v>
      </c>
      <c r="S69" s="70">
        <f>+SUM(F69:Q69)</f>
        <v>12129299</v>
      </c>
      <c r="T69" s="147"/>
    </row>
    <row r="70" spans="2:20" ht="15.75" customHeight="1" x14ac:dyDescent="0.2">
      <c r="B70" s="15"/>
      <c r="C70" s="145"/>
      <c r="D70" s="146"/>
      <c r="E70" s="146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147"/>
    </row>
    <row r="71" spans="2:20" ht="15.75" customHeight="1" x14ac:dyDescent="0.2">
      <c r="B71" s="159">
        <v>2016</v>
      </c>
      <c r="C71" s="136" t="s">
        <v>56</v>
      </c>
      <c r="D71" s="35"/>
      <c r="E71" s="35"/>
      <c r="F71" s="138">
        <v>43836.100200000001</v>
      </c>
      <c r="G71" s="138">
        <v>41704.2327</v>
      </c>
      <c r="H71" s="138">
        <v>61532.2022</v>
      </c>
      <c r="I71" s="138">
        <v>75459.723200000008</v>
      </c>
      <c r="J71" s="138">
        <v>95827.0622</v>
      </c>
      <c r="K71" s="138">
        <v>108820.19540000001</v>
      </c>
      <c r="L71" s="138">
        <v>141845.0533</v>
      </c>
      <c r="M71" s="138">
        <v>142318.4247</v>
      </c>
      <c r="N71" s="138">
        <v>99469.517099999997</v>
      </c>
      <c r="O71" s="138">
        <v>71498.424599999998</v>
      </c>
      <c r="P71" s="138">
        <v>43639.225600000005</v>
      </c>
      <c r="Q71" s="138">
        <v>54950.173699999999</v>
      </c>
      <c r="R71" s="138"/>
      <c r="S71" s="138">
        <f>+SUM(F71:Q71)</f>
        <v>980900.33490000002</v>
      </c>
      <c r="T71" s="139"/>
    </row>
    <row r="72" spans="2:20" ht="15.75" customHeight="1" x14ac:dyDescent="0.2">
      <c r="B72" s="159"/>
      <c r="C72" s="136" t="s">
        <v>57</v>
      </c>
      <c r="D72" s="35"/>
      <c r="E72" s="35"/>
      <c r="F72" s="138">
        <v>83368.899799999985</v>
      </c>
      <c r="G72" s="138">
        <v>79965.767299999992</v>
      </c>
      <c r="H72" s="138">
        <v>105581.7978</v>
      </c>
      <c r="I72" s="138">
        <v>113491.27680000001</v>
      </c>
      <c r="J72" s="138">
        <v>138966.93780000001</v>
      </c>
      <c r="K72" s="138">
        <v>147761.80459999997</v>
      </c>
      <c r="L72" s="138">
        <v>177743.9467</v>
      </c>
      <c r="M72" s="138">
        <v>187569.5753</v>
      </c>
      <c r="N72" s="138">
        <v>133533.4829</v>
      </c>
      <c r="O72" s="138">
        <v>114848.57539999999</v>
      </c>
      <c r="P72" s="138">
        <v>86637.774400000009</v>
      </c>
      <c r="Q72" s="138">
        <v>97095.826299999986</v>
      </c>
      <c r="R72" s="138"/>
      <c r="S72" s="138">
        <f>+SUM(F72:Q72)</f>
        <v>1466565.6651000001</v>
      </c>
      <c r="T72" s="139"/>
    </row>
    <row r="73" spans="2:20" ht="15.75" customHeight="1" x14ac:dyDescent="0.2">
      <c r="B73" s="159"/>
      <c r="C73" s="136" t="s">
        <v>25</v>
      </c>
      <c r="D73" s="35"/>
      <c r="E73" s="35"/>
      <c r="F73" s="138">
        <v>893732</v>
      </c>
      <c r="G73" s="138">
        <v>905527</v>
      </c>
      <c r="H73" s="138">
        <v>971389</v>
      </c>
      <c r="I73" s="138">
        <v>882161</v>
      </c>
      <c r="J73" s="138">
        <v>786750</v>
      </c>
      <c r="K73" s="138">
        <v>796626</v>
      </c>
      <c r="L73" s="138">
        <v>938692</v>
      </c>
      <c r="M73" s="138">
        <v>925131</v>
      </c>
      <c r="N73" s="138">
        <v>829348</v>
      </c>
      <c r="O73" s="138">
        <v>1019055</v>
      </c>
      <c r="P73" s="138">
        <v>914265</v>
      </c>
      <c r="Q73" s="138">
        <v>943227</v>
      </c>
      <c r="R73" s="138"/>
      <c r="S73" s="138">
        <f>+SUM(F73:Q73)</f>
        <v>10805903</v>
      </c>
      <c r="T73" s="139"/>
    </row>
    <row r="74" spans="2:20" ht="15.75" customHeight="1" x14ac:dyDescent="0.2">
      <c r="B74" s="159"/>
      <c r="C74" s="136"/>
      <c r="D74" s="35"/>
      <c r="E74" s="35"/>
      <c r="F74" s="139"/>
      <c r="G74" s="139"/>
      <c r="H74" s="139"/>
      <c r="I74" s="139"/>
      <c r="J74" s="139"/>
      <c r="K74" s="139"/>
      <c r="L74" s="139"/>
      <c r="M74" s="139"/>
      <c r="N74" s="139"/>
      <c r="O74" s="139"/>
      <c r="P74" s="139"/>
      <c r="Q74" s="139"/>
      <c r="R74" s="139"/>
      <c r="S74" s="139"/>
      <c r="T74" s="139"/>
    </row>
    <row r="75" spans="2:20" ht="15.75" customHeight="1" thickBot="1" x14ac:dyDescent="0.25">
      <c r="B75" s="170"/>
      <c r="C75" s="140" t="s">
        <v>6</v>
      </c>
      <c r="D75" s="141"/>
      <c r="E75" s="141"/>
      <c r="F75" s="142">
        <f>+F73+F72+F71</f>
        <v>1020937</v>
      </c>
      <c r="G75" s="142">
        <f t="shared" ref="G75:Q75" si="10">+G73+G72+G71</f>
        <v>1027197</v>
      </c>
      <c r="H75" s="142">
        <f t="shared" si="10"/>
        <v>1138503</v>
      </c>
      <c r="I75" s="142">
        <f t="shared" si="10"/>
        <v>1071112</v>
      </c>
      <c r="J75" s="142">
        <f t="shared" si="10"/>
        <v>1021544</v>
      </c>
      <c r="K75" s="142">
        <f t="shared" si="10"/>
        <v>1053208</v>
      </c>
      <c r="L75" s="142">
        <f t="shared" si="10"/>
        <v>1258281</v>
      </c>
      <c r="M75" s="142">
        <f t="shared" si="10"/>
        <v>1255019</v>
      </c>
      <c r="N75" s="142">
        <f t="shared" si="10"/>
        <v>1062351</v>
      </c>
      <c r="O75" s="142">
        <f t="shared" si="10"/>
        <v>1205402</v>
      </c>
      <c r="P75" s="142">
        <f t="shared" si="10"/>
        <v>1044542</v>
      </c>
      <c r="Q75" s="142">
        <f t="shared" si="10"/>
        <v>1095273</v>
      </c>
      <c r="R75" s="138">
        <f t="shared" ref="R75" si="11">+R67+R66+R65</f>
        <v>0</v>
      </c>
      <c r="S75" s="142">
        <f>+SUM(F75:Q75)</f>
        <v>13253369</v>
      </c>
      <c r="T75" s="143"/>
    </row>
    <row r="76" spans="2:20" ht="15.75" customHeight="1" thickTop="1" x14ac:dyDescent="0.2">
      <c r="B76" s="86"/>
      <c r="C76" s="5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</row>
    <row r="77" spans="2:20" ht="15" customHeight="1" x14ac:dyDescent="0.2">
      <c r="B77" s="174" t="s">
        <v>60</v>
      </c>
      <c r="C77" s="174"/>
      <c r="D77" s="174"/>
      <c r="E77" s="174"/>
      <c r="F77" s="174"/>
      <c r="G77" s="174"/>
      <c r="H77" s="174"/>
      <c r="I77" s="174"/>
      <c r="J77" s="174"/>
      <c r="K77" s="174"/>
      <c r="L77" s="174"/>
      <c r="M77" s="174"/>
      <c r="N77" s="174"/>
      <c r="O77" s="174"/>
      <c r="P77" s="174"/>
      <c r="Q77" s="174"/>
      <c r="R77" s="174"/>
      <c r="S77" s="174"/>
    </row>
    <row r="78" spans="2:20" x14ac:dyDescent="0.2">
      <c r="B78" s="169" t="s">
        <v>21</v>
      </c>
      <c r="C78" s="169"/>
      <c r="D78" s="169"/>
      <c r="E78" s="169"/>
      <c r="F78" s="169"/>
      <c r="G78" s="169"/>
      <c r="H78" s="169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</row>
    <row r="80" spans="2:20" x14ac:dyDescent="0.2">
      <c r="B80" s="158" t="s">
        <v>26</v>
      </c>
    </row>
    <row r="81" spans="2:80" x14ac:dyDescent="0.2">
      <c r="B81" s="158"/>
    </row>
    <row r="82" spans="2:80" x14ac:dyDescent="0.2">
      <c r="G82" s="7"/>
    </row>
    <row r="83" spans="2:80" ht="12.75" customHeight="1" x14ac:dyDescent="0.2">
      <c r="T83" s="171"/>
      <c r="U83" s="171"/>
      <c r="V83" s="171"/>
      <c r="W83" s="171"/>
      <c r="X83" s="171"/>
      <c r="Y83" s="171"/>
      <c r="Z83" s="171"/>
      <c r="AA83" s="171"/>
      <c r="AB83" s="171"/>
      <c r="AC83" s="171"/>
      <c r="AD83" s="171"/>
      <c r="AE83" s="171"/>
      <c r="AF83" s="171"/>
      <c r="AG83" s="171"/>
      <c r="AH83" s="171"/>
      <c r="AI83" s="171"/>
      <c r="AJ83" s="171"/>
      <c r="AK83" s="171"/>
      <c r="AL83" s="171"/>
      <c r="AM83" s="171"/>
      <c r="AN83" s="171"/>
      <c r="AO83" s="171"/>
      <c r="AP83" s="171"/>
      <c r="AQ83" s="171"/>
      <c r="AR83" s="171"/>
      <c r="AS83" s="171"/>
      <c r="AT83" s="171"/>
      <c r="AU83" s="171"/>
      <c r="AV83" s="171"/>
      <c r="AW83" s="171"/>
      <c r="AX83" s="171"/>
      <c r="AY83" s="171"/>
      <c r="AZ83" s="171"/>
      <c r="BA83" s="171"/>
      <c r="BB83" s="171"/>
      <c r="BC83" s="171"/>
      <c r="BD83" s="171"/>
      <c r="BE83" s="171"/>
      <c r="BF83" s="171"/>
      <c r="BG83" s="171"/>
      <c r="BH83" s="171"/>
      <c r="BI83" s="171"/>
      <c r="BJ83" s="171"/>
      <c r="BK83" s="171"/>
      <c r="BL83" s="171"/>
      <c r="BM83" s="171"/>
      <c r="BN83" s="171"/>
      <c r="BO83" s="171"/>
      <c r="BP83" s="171"/>
      <c r="BQ83" s="171"/>
      <c r="BR83" s="171"/>
      <c r="BS83" s="171"/>
      <c r="BT83" s="171"/>
      <c r="BU83" s="171"/>
      <c r="BV83" s="171"/>
      <c r="BW83" s="171"/>
      <c r="BX83" s="171"/>
      <c r="BY83" s="171"/>
      <c r="BZ83" s="171"/>
      <c r="CA83" s="171"/>
      <c r="CB83" s="171"/>
    </row>
    <row r="84" spans="2:80" ht="12.75" customHeight="1" x14ac:dyDescent="0.2"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106"/>
      <c r="R84" s="87"/>
      <c r="S84" s="87"/>
      <c r="T84" s="172"/>
      <c r="U84" s="172"/>
      <c r="V84" s="172"/>
      <c r="W84" s="172"/>
      <c r="X84" s="172"/>
      <c r="Y84" s="172"/>
      <c r="Z84" s="172"/>
      <c r="AA84" s="172"/>
      <c r="AB84" s="172"/>
      <c r="AC84" s="172"/>
      <c r="AD84" s="172"/>
      <c r="AE84" s="172"/>
      <c r="AF84" s="172"/>
      <c r="AG84" s="172"/>
      <c r="AH84" s="172"/>
      <c r="AI84" s="172"/>
      <c r="AJ84" s="172"/>
      <c r="AK84" s="172"/>
      <c r="AL84" s="172"/>
      <c r="AM84" s="172"/>
      <c r="AN84" s="172"/>
      <c r="AO84" s="172"/>
      <c r="AP84" s="172"/>
      <c r="AQ84" s="172"/>
      <c r="AR84" s="172"/>
      <c r="AS84" s="172"/>
      <c r="AT84" s="172"/>
      <c r="AU84" s="172"/>
      <c r="AV84" s="172"/>
      <c r="AW84" s="172"/>
      <c r="AX84" s="172"/>
      <c r="AY84" s="172"/>
      <c r="AZ84" s="172"/>
      <c r="BA84" s="172"/>
      <c r="BB84" s="172"/>
      <c r="BC84" s="172"/>
      <c r="BD84" s="172"/>
      <c r="BE84" s="172"/>
      <c r="BF84" s="172"/>
      <c r="BG84" s="172"/>
      <c r="BH84" s="172"/>
      <c r="BI84" s="172"/>
      <c r="BJ84" s="172"/>
      <c r="BK84" s="172"/>
      <c r="BL84" s="172"/>
      <c r="BM84" s="172"/>
      <c r="BN84" s="172"/>
      <c r="BO84" s="172"/>
      <c r="BP84" s="172"/>
      <c r="BQ84" s="172"/>
      <c r="BR84" s="172"/>
      <c r="BS84" s="172"/>
      <c r="BT84" s="172"/>
      <c r="BU84" s="172"/>
      <c r="BV84" s="172"/>
      <c r="BW84" s="172"/>
      <c r="BX84" s="172"/>
      <c r="BY84" s="172"/>
      <c r="BZ84" s="172"/>
      <c r="CA84" s="172"/>
      <c r="CB84" s="172"/>
    </row>
    <row r="85" spans="2:80" ht="12.75" customHeight="1" x14ac:dyDescent="0.2"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106"/>
      <c r="R85" s="88"/>
      <c r="S85" s="88"/>
      <c r="T85" s="90"/>
      <c r="U85" s="173"/>
      <c r="V85" s="173"/>
      <c r="W85" s="173"/>
      <c r="X85" s="173"/>
      <c r="Y85" s="173"/>
      <c r="Z85" s="173"/>
      <c r="AA85" s="173"/>
      <c r="AB85" s="173"/>
      <c r="AC85" s="173"/>
      <c r="AD85" s="173"/>
      <c r="AE85" s="173"/>
      <c r="AF85" s="173"/>
      <c r="AG85" s="173"/>
      <c r="AH85" s="173"/>
      <c r="AI85" s="173"/>
      <c r="AJ85" s="173"/>
      <c r="AK85" s="173"/>
      <c r="AL85" s="173"/>
      <c r="AM85" s="173"/>
      <c r="AN85" s="173"/>
      <c r="AO85" s="173"/>
      <c r="AP85" s="173"/>
      <c r="AQ85" s="173"/>
      <c r="AR85" s="173"/>
      <c r="AS85" s="173"/>
      <c r="AT85" s="173"/>
      <c r="AU85" s="173"/>
      <c r="AV85" s="173"/>
      <c r="AW85" s="173"/>
      <c r="AX85" s="173"/>
      <c r="AY85" s="173"/>
      <c r="AZ85" s="173"/>
      <c r="BA85" s="173"/>
      <c r="BB85" s="173"/>
      <c r="BC85" s="173"/>
      <c r="BD85" s="173"/>
      <c r="BE85" s="173"/>
      <c r="BF85" s="173"/>
      <c r="BG85" s="173"/>
      <c r="BH85" s="173"/>
      <c r="BI85" s="173"/>
      <c r="BJ85" s="173"/>
      <c r="BK85" s="173"/>
      <c r="BL85" s="173"/>
      <c r="BM85" s="173"/>
      <c r="BN85" s="173"/>
      <c r="BO85" s="173"/>
      <c r="BP85" s="173"/>
      <c r="BQ85" s="173"/>
      <c r="BR85" s="173"/>
      <c r="BS85" s="173"/>
      <c r="BT85" s="173"/>
      <c r="BU85" s="173"/>
      <c r="BV85" s="173"/>
      <c r="BW85" s="173"/>
      <c r="BX85" s="173"/>
      <c r="BY85" s="173"/>
      <c r="BZ85" s="173"/>
      <c r="CA85" s="173"/>
      <c r="CB85" s="173"/>
    </row>
    <row r="86" spans="2:80" x14ac:dyDescent="0.2">
      <c r="Q86" s="106"/>
      <c r="T86" s="90"/>
      <c r="U86" s="92"/>
      <c r="V86" s="92"/>
      <c r="W86" s="92"/>
      <c r="X86" s="92"/>
      <c r="Y86" s="92"/>
      <c r="Z86" s="92"/>
      <c r="AA86" s="92"/>
      <c r="AB86" s="92"/>
      <c r="AC86" s="92"/>
      <c r="AD86" s="92"/>
      <c r="AE86" s="92"/>
      <c r="AF86" s="92"/>
    </row>
    <row r="87" spans="2:80" x14ac:dyDescent="0.2">
      <c r="N87" s="105"/>
      <c r="T87" s="90"/>
      <c r="U87" s="92"/>
      <c r="V87" s="92"/>
      <c r="W87" s="92"/>
      <c r="X87" s="92"/>
      <c r="Y87" s="92"/>
      <c r="Z87" s="92"/>
      <c r="AA87" s="92"/>
      <c r="AB87" s="92"/>
      <c r="AC87" s="92"/>
      <c r="AD87" s="92"/>
      <c r="AE87" s="92"/>
      <c r="AF87" s="92"/>
    </row>
    <row r="88" spans="2:80" x14ac:dyDescent="0.2">
      <c r="T88" s="90"/>
      <c r="U88" s="92"/>
      <c r="V88" s="92"/>
      <c r="W88" s="92"/>
      <c r="X88" s="92"/>
      <c r="Y88" s="92"/>
      <c r="Z88" s="92"/>
      <c r="AA88" s="92"/>
      <c r="AB88" s="92"/>
      <c r="AC88" s="92"/>
      <c r="AD88" s="92"/>
      <c r="AE88" s="92"/>
      <c r="AF88" s="92"/>
    </row>
    <row r="90" spans="2:80" x14ac:dyDescent="0.2">
      <c r="U90" s="90"/>
      <c r="V90" s="90"/>
      <c r="W90" s="90"/>
      <c r="X90" s="90"/>
      <c r="Y90" s="90"/>
      <c r="Z90" s="90"/>
      <c r="AA90" s="90"/>
      <c r="AB90" s="90"/>
      <c r="AC90" s="90"/>
      <c r="AD90" s="90"/>
      <c r="AE90" s="90"/>
      <c r="AF90" s="90"/>
    </row>
    <row r="91" spans="2:80" x14ac:dyDescent="0.2">
      <c r="U91" s="91"/>
      <c r="V91" s="91"/>
      <c r="W91" s="91"/>
      <c r="X91" s="91"/>
      <c r="Y91" s="91"/>
      <c r="Z91" s="91"/>
      <c r="AA91" s="91"/>
      <c r="AB91" s="91"/>
      <c r="AC91" s="91"/>
      <c r="AD91" s="91"/>
      <c r="AE91" s="91"/>
      <c r="AF91" s="91"/>
    </row>
    <row r="92" spans="2:80" x14ac:dyDescent="0.2">
      <c r="T92" s="90"/>
      <c r="U92" s="92"/>
      <c r="V92" s="92"/>
      <c r="W92" s="92"/>
      <c r="X92" s="92"/>
      <c r="Y92" s="92"/>
      <c r="Z92" s="92"/>
      <c r="AA92" s="92"/>
      <c r="AB92" s="92"/>
      <c r="AC92" s="92"/>
      <c r="AD92" s="92"/>
      <c r="AE92" s="92"/>
      <c r="AF92" s="92"/>
    </row>
    <row r="93" spans="2:80" x14ac:dyDescent="0.2">
      <c r="T93" s="90"/>
      <c r="U93" s="92"/>
      <c r="V93" s="92"/>
      <c r="W93" s="92"/>
      <c r="X93" s="92"/>
      <c r="Y93" s="92"/>
      <c r="Z93" s="92"/>
      <c r="AA93" s="92"/>
      <c r="AB93" s="92"/>
      <c r="AC93" s="92"/>
      <c r="AD93" s="92"/>
      <c r="AE93" s="92"/>
      <c r="AF93" s="92"/>
    </row>
    <row r="94" spans="2:80" x14ac:dyDescent="0.2">
      <c r="T94" s="90"/>
      <c r="U94" s="92"/>
      <c r="V94" s="92"/>
      <c r="W94" s="92"/>
      <c r="X94" s="92"/>
      <c r="Y94" s="92"/>
      <c r="Z94" s="92"/>
      <c r="AA94" s="92"/>
      <c r="AB94" s="92"/>
      <c r="AC94" s="92"/>
      <c r="AD94" s="92"/>
      <c r="AE94" s="93"/>
      <c r="AF94" s="92"/>
    </row>
  </sheetData>
  <mergeCells count="18">
    <mergeCell ref="T83:CB83"/>
    <mergeCell ref="T84:CB84"/>
    <mergeCell ref="U85:CB85"/>
    <mergeCell ref="B77:S77"/>
    <mergeCell ref="B47:B51"/>
    <mergeCell ref="B65:B69"/>
    <mergeCell ref="B59:B63"/>
    <mergeCell ref="B53:B57"/>
    <mergeCell ref="U3:U4"/>
    <mergeCell ref="B2:S2"/>
    <mergeCell ref="B80:B81"/>
    <mergeCell ref="B78:H78"/>
    <mergeCell ref="B40:B45"/>
    <mergeCell ref="B34:B39"/>
    <mergeCell ref="B71:B75"/>
    <mergeCell ref="B29:B33"/>
    <mergeCell ref="B23:B27"/>
    <mergeCell ref="B17:B21"/>
  </mergeCells>
  <phoneticPr fontId="2" type="noConversion"/>
  <hyperlinks>
    <hyperlink ref="B80" location="EPA!A1" display="Índice"/>
    <hyperlink ref="B80:B81" location="'Sector Turístico'!A1" display="Índice"/>
    <hyperlink ref="U3" location="EPA!A1" display="Índice"/>
    <hyperlink ref="U3:U4" location="'Sector Turístico'!A1" display="Índice"/>
  </hyperlinks>
  <pageMargins left="0.75" right="0.75" top="1" bottom="1" header="0" footer="0"/>
  <pageSetup paperSize="9" orientation="portrait" r:id="rId1"/>
  <headerFooter alignWithMargins="0"/>
  <ignoredErrors>
    <ignoredError sqref="S63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B1:AG84"/>
  <sheetViews>
    <sheetView zoomScale="90" zoomScaleNormal="90" workbookViewId="0">
      <selection activeCell="T3" sqref="T3:T4"/>
    </sheetView>
  </sheetViews>
  <sheetFormatPr baseColWidth="10" defaultRowHeight="12.75" x14ac:dyDescent="0.2"/>
  <cols>
    <col min="1" max="2" width="11.42578125" style="51"/>
    <col min="3" max="3" width="24.28515625" style="51" customWidth="1"/>
    <col min="4" max="4" width="1.85546875" style="51" customWidth="1"/>
    <col min="5" max="6" width="10" style="51" bestFit="1" customWidth="1"/>
    <col min="7" max="8" width="10.140625" style="51" bestFit="1" customWidth="1"/>
    <col min="9" max="9" width="10" style="51" bestFit="1" customWidth="1"/>
    <col min="10" max="11" width="10.140625" style="51" bestFit="1" customWidth="1"/>
    <col min="12" max="13" width="10" style="51" bestFit="1" customWidth="1"/>
    <col min="14" max="15" width="10.140625" style="51" bestFit="1" customWidth="1"/>
    <col min="16" max="16" width="10" style="51" bestFit="1" customWidth="1"/>
    <col min="17" max="17" width="1.85546875" style="51" customWidth="1"/>
    <col min="18" max="18" width="11" style="51" bestFit="1" customWidth="1"/>
    <col min="19" max="19" width="1.5703125" style="51" customWidth="1"/>
    <col min="20" max="16384" width="11.42578125" style="51"/>
  </cols>
  <sheetData>
    <row r="1" spans="2:20" ht="15" customHeight="1" x14ac:dyDescent="0.2">
      <c r="B1" s="165" t="s">
        <v>61</v>
      </c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</row>
    <row r="2" spans="2:20" ht="15" thickBot="1" x14ac:dyDescent="0.25">
      <c r="B2" s="160" t="s">
        <v>90</v>
      </c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59"/>
      <c r="R2" s="160"/>
    </row>
    <row r="3" spans="2:20" ht="14.25" x14ac:dyDescent="0.2">
      <c r="B3" s="54" t="s">
        <v>22</v>
      </c>
      <c r="C3" s="64" t="s">
        <v>23</v>
      </c>
      <c r="D3" s="65"/>
      <c r="E3" s="54" t="s">
        <v>9</v>
      </c>
      <c r="F3" s="54" t="s">
        <v>10</v>
      </c>
      <c r="G3" s="54" t="s">
        <v>11</v>
      </c>
      <c r="H3" s="54" t="s">
        <v>12</v>
      </c>
      <c r="I3" s="54" t="s">
        <v>13</v>
      </c>
      <c r="J3" s="54" t="s">
        <v>14</v>
      </c>
      <c r="K3" s="54" t="s">
        <v>15</v>
      </c>
      <c r="L3" s="54" t="s">
        <v>16</v>
      </c>
      <c r="M3" s="54" t="s">
        <v>17</v>
      </c>
      <c r="N3" s="54" t="s">
        <v>18</v>
      </c>
      <c r="O3" s="54" t="s">
        <v>19</v>
      </c>
      <c r="P3" s="54" t="s">
        <v>20</v>
      </c>
      <c r="Q3" s="53"/>
      <c r="R3" s="54" t="s">
        <v>6</v>
      </c>
      <c r="T3" s="158" t="s">
        <v>26</v>
      </c>
    </row>
    <row r="4" spans="2:20" ht="14.25" x14ac:dyDescent="0.2">
      <c r="B4" s="66"/>
      <c r="C4" s="44"/>
      <c r="D4" s="35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8"/>
      <c r="R4" s="67"/>
      <c r="T4" s="158"/>
    </row>
    <row r="5" spans="2:20" ht="12.75" hidden="1" customHeight="1" x14ac:dyDescent="0.2">
      <c r="B5" s="15" t="s">
        <v>55</v>
      </c>
      <c r="C5" s="136" t="s">
        <v>24</v>
      </c>
      <c r="D5" s="35"/>
      <c r="E5" s="69">
        <v>421623</v>
      </c>
      <c r="F5" s="69">
        <v>431084</v>
      </c>
      <c r="G5" s="69">
        <v>572760</v>
      </c>
      <c r="H5" s="69">
        <v>500652</v>
      </c>
      <c r="I5" s="69">
        <v>609903</v>
      </c>
      <c r="J5" s="69">
        <v>662209</v>
      </c>
      <c r="K5" s="69">
        <v>1098342</v>
      </c>
      <c r="L5" s="69">
        <v>1575281</v>
      </c>
      <c r="M5" s="69">
        <v>983756</v>
      </c>
      <c r="N5" s="69">
        <v>707087</v>
      </c>
      <c r="O5" s="69">
        <v>524988</v>
      </c>
      <c r="P5" s="69">
        <v>515483</v>
      </c>
      <c r="Q5" s="35"/>
      <c r="R5" s="69">
        <f>SUM(E5:P5)</f>
        <v>8603168</v>
      </c>
    </row>
    <row r="6" spans="2:20" ht="12.75" hidden="1" customHeight="1" x14ac:dyDescent="0.2">
      <c r="B6" s="15"/>
      <c r="C6" s="136" t="s">
        <v>25</v>
      </c>
      <c r="D6" s="35"/>
      <c r="E6" s="69">
        <v>2941516</v>
      </c>
      <c r="F6" s="69">
        <v>2655338</v>
      </c>
      <c r="G6" s="69">
        <v>2672765</v>
      </c>
      <c r="H6" s="69">
        <v>2304152</v>
      </c>
      <c r="I6" s="69">
        <v>1972545</v>
      </c>
      <c r="J6" s="69">
        <v>2037656</v>
      </c>
      <c r="K6" s="69">
        <v>2370870</v>
      </c>
      <c r="L6" s="69">
        <v>2657963</v>
      </c>
      <c r="M6" s="69">
        <v>2322873</v>
      </c>
      <c r="N6" s="69">
        <v>2717944</v>
      </c>
      <c r="O6" s="69">
        <v>2823414</v>
      </c>
      <c r="P6" s="69">
        <v>2471686</v>
      </c>
      <c r="Q6" s="35"/>
      <c r="R6" s="69">
        <f>SUM(E6:P6)</f>
        <v>29948722</v>
      </c>
    </row>
    <row r="7" spans="2:20" ht="12.75" hidden="1" customHeight="1" x14ac:dyDescent="0.2">
      <c r="B7" s="15"/>
      <c r="C7" s="136"/>
      <c r="D7" s="35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35"/>
      <c r="R7" s="69"/>
    </row>
    <row r="8" spans="2:20" ht="12.75" hidden="1" customHeight="1" x14ac:dyDescent="0.2">
      <c r="B8" s="15"/>
      <c r="C8" s="136" t="s">
        <v>6</v>
      </c>
      <c r="D8" s="35"/>
      <c r="E8" s="70">
        <f>E5+E6</f>
        <v>3363139</v>
      </c>
      <c r="F8" s="70">
        <f t="shared" ref="F8:O8" si="0">F5+F6</f>
        <v>3086422</v>
      </c>
      <c r="G8" s="70">
        <f t="shared" si="0"/>
        <v>3245525</v>
      </c>
      <c r="H8" s="70">
        <f t="shared" si="0"/>
        <v>2804804</v>
      </c>
      <c r="I8" s="70">
        <f t="shared" si="0"/>
        <v>2582448</v>
      </c>
      <c r="J8" s="70">
        <f t="shared" si="0"/>
        <v>2699865</v>
      </c>
      <c r="K8" s="70">
        <f t="shared" si="0"/>
        <v>3469212</v>
      </c>
      <c r="L8" s="70">
        <f t="shared" si="0"/>
        <v>4233244</v>
      </c>
      <c r="M8" s="70">
        <f t="shared" si="0"/>
        <v>3306629</v>
      </c>
      <c r="N8" s="70">
        <f t="shared" si="0"/>
        <v>3425031</v>
      </c>
      <c r="O8" s="70">
        <f t="shared" si="0"/>
        <v>3348402</v>
      </c>
      <c r="P8" s="70">
        <f>P5+P6</f>
        <v>2987169</v>
      </c>
      <c r="Q8" s="35"/>
      <c r="R8" s="70">
        <f>+R5+R6</f>
        <v>38551890</v>
      </c>
    </row>
    <row r="9" spans="2:20" x14ac:dyDescent="0.2">
      <c r="B9" s="159">
        <v>2007</v>
      </c>
      <c r="C9" s="136" t="s">
        <v>56</v>
      </c>
      <c r="D9" s="35"/>
      <c r="E9" s="69">
        <v>134103.63440000001</v>
      </c>
      <c r="F9" s="69">
        <v>166976.0232</v>
      </c>
      <c r="G9" s="69">
        <v>175978.58159999998</v>
      </c>
      <c r="H9" s="69">
        <v>347879.14319999999</v>
      </c>
      <c r="I9" s="69">
        <v>234340.77469999998</v>
      </c>
      <c r="J9" s="69">
        <v>317227.96600000001</v>
      </c>
      <c r="K9" s="69">
        <v>638684.75439999998</v>
      </c>
      <c r="L9" s="69">
        <v>909273.95499999996</v>
      </c>
      <c r="M9" s="69">
        <v>462130.34659999999</v>
      </c>
      <c r="N9" s="69">
        <v>326219.86</v>
      </c>
      <c r="O9" s="69">
        <v>205009.42720000001</v>
      </c>
      <c r="P9" s="69">
        <v>188935.01990000001</v>
      </c>
      <c r="Q9" s="68"/>
      <c r="R9" s="69">
        <f>SUM(E9:P9)</f>
        <v>4106759.4861999997</v>
      </c>
    </row>
    <row r="10" spans="2:20" ht="12.75" customHeight="1" x14ac:dyDescent="0.2">
      <c r="B10" s="159"/>
      <c r="C10" s="136" t="s">
        <v>57</v>
      </c>
      <c r="D10" s="35"/>
      <c r="E10" s="69">
        <v>524245.36560000002</v>
      </c>
      <c r="F10" s="69">
        <v>490480.9768</v>
      </c>
      <c r="G10" s="69">
        <v>585088.41840000008</v>
      </c>
      <c r="H10" s="69">
        <v>841753.85680000007</v>
      </c>
      <c r="I10" s="69">
        <v>743581.22530000005</v>
      </c>
      <c r="J10" s="69">
        <v>987171.03399999999</v>
      </c>
      <c r="K10" s="69">
        <v>1509993.2456</v>
      </c>
      <c r="L10" s="69">
        <v>2075839.0450000002</v>
      </c>
      <c r="M10" s="69">
        <v>1218172.6534</v>
      </c>
      <c r="N10" s="69">
        <v>818428.14</v>
      </c>
      <c r="O10" s="69">
        <v>604843.57279999997</v>
      </c>
      <c r="P10" s="69">
        <v>579189.98010000004</v>
      </c>
      <c r="Q10" s="35"/>
      <c r="R10" s="69">
        <f>SUM(E10:P10)</f>
        <v>10978787.513800001</v>
      </c>
    </row>
    <row r="11" spans="2:20" ht="12.75" customHeight="1" x14ac:dyDescent="0.2">
      <c r="B11" s="159"/>
      <c r="C11" s="136" t="s">
        <v>25</v>
      </c>
      <c r="D11" s="35"/>
      <c r="E11" s="69">
        <v>6743743</v>
      </c>
      <c r="F11" s="69">
        <v>6263239</v>
      </c>
      <c r="G11" s="69">
        <v>7108896</v>
      </c>
      <c r="H11" s="69">
        <v>5578713</v>
      </c>
      <c r="I11" s="69">
        <v>4373046</v>
      </c>
      <c r="J11" s="69">
        <v>4663022</v>
      </c>
      <c r="K11" s="69">
        <v>5780170</v>
      </c>
      <c r="L11" s="69">
        <v>6075211</v>
      </c>
      <c r="M11" s="69">
        <v>5141214</v>
      </c>
      <c r="N11" s="69">
        <v>5985092</v>
      </c>
      <c r="O11" s="69">
        <v>6350848</v>
      </c>
      <c r="P11" s="69">
        <v>6290517</v>
      </c>
      <c r="Q11" s="35"/>
      <c r="R11" s="69">
        <f>SUM(E11:P11)</f>
        <v>70353711</v>
      </c>
    </row>
    <row r="12" spans="2:20" ht="12.75" customHeight="1" x14ac:dyDescent="0.2">
      <c r="B12" s="159"/>
      <c r="C12" s="136"/>
      <c r="D12" s="35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35"/>
      <c r="R12" s="69"/>
    </row>
    <row r="13" spans="2:20" s="35" customFormat="1" ht="13.5" customHeight="1" x14ac:dyDescent="0.2">
      <c r="B13" s="159"/>
      <c r="C13" s="136" t="s">
        <v>6</v>
      </c>
      <c r="E13" s="70">
        <f>E10+E11+E9</f>
        <v>7402092</v>
      </c>
      <c r="F13" s="70">
        <f t="shared" ref="F13:R13" si="1">F10+F11+F9</f>
        <v>6920696</v>
      </c>
      <c r="G13" s="70">
        <f t="shared" si="1"/>
        <v>7869963</v>
      </c>
      <c r="H13" s="70">
        <f t="shared" si="1"/>
        <v>6768346</v>
      </c>
      <c r="I13" s="70">
        <f t="shared" si="1"/>
        <v>5350968</v>
      </c>
      <c r="J13" s="70">
        <f t="shared" si="1"/>
        <v>5967421</v>
      </c>
      <c r="K13" s="70">
        <f t="shared" si="1"/>
        <v>7928848</v>
      </c>
      <c r="L13" s="70">
        <f t="shared" si="1"/>
        <v>9060324</v>
      </c>
      <c r="M13" s="70">
        <f t="shared" si="1"/>
        <v>6821517</v>
      </c>
      <c r="N13" s="70">
        <f t="shared" si="1"/>
        <v>7129740</v>
      </c>
      <c r="O13" s="70">
        <f t="shared" si="1"/>
        <v>7160701</v>
      </c>
      <c r="P13" s="70">
        <f t="shared" si="1"/>
        <v>7058642</v>
      </c>
      <c r="R13" s="70">
        <f t="shared" si="1"/>
        <v>85439258</v>
      </c>
    </row>
    <row r="14" spans="2:20" s="35" customFormat="1" ht="13.5" customHeight="1" x14ac:dyDescent="0.2">
      <c r="B14" s="15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68"/>
      <c r="R14" s="71"/>
    </row>
    <row r="15" spans="2:20" s="35" customFormat="1" ht="13.5" customHeight="1" x14ac:dyDescent="0.2">
      <c r="B15" s="159">
        <v>2008</v>
      </c>
      <c r="C15" s="136" t="s">
        <v>56</v>
      </c>
      <c r="E15" s="69">
        <v>154963.10960000003</v>
      </c>
      <c r="F15" s="69">
        <v>172724.27960000001</v>
      </c>
      <c r="G15" s="69">
        <v>242606.26939999999</v>
      </c>
      <c r="H15" s="69">
        <v>196162.6067</v>
      </c>
      <c r="I15" s="69">
        <v>331003.33290000004</v>
      </c>
      <c r="J15" s="69">
        <v>318586.7843</v>
      </c>
      <c r="K15" s="69">
        <v>560781.04300000006</v>
      </c>
      <c r="L15" s="69">
        <v>923269.82170000009</v>
      </c>
      <c r="M15" s="69">
        <v>465505.83400000003</v>
      </c>
      <c r="N15" s="69">
        <v>241187.1042</v>
      </c>
      <c r="O15" s="69">
        <v>173693.63399999999</v>
      </c>
      <c r="P15" s="69">
        <v>152458.83490000002</v>
      </c>
      <c r="Q15" s="68"/>
      <c r="R15" s="69">
        <f>SUM(E15:P15)</f>
        <v>3932942.6543000001</v>
      </c>
    </row>
    <row r="16" spans="2:20" s="35" customFormat="1" ht="13.5" customHeight="1" x14ac:dyDescent="0.2">
      <c r="B16" s="159"/>
      <c r="C16" s="136" t="s">
        <v>57</v>
      </c>
      <c r="E16" s="69">
        <v>508328.89039999997</v>
      </c>
      <c r="F16" s="69">
        <v>546127.72039999999</v>
      </c>
      <c r="G16" s="69">
        <v>758439.73060000001</v>
      </c>
      <c r="H16" s="69">
        <v>811016.3933</v>
      </c>
      <c r="I16" s="69">
        <v>914737.66709999996</v>
      </c>
      <c r="J16" s="69">
        <v>1047211.2157000001</v>
      </c>
      <c r="K16" s="69">
        <v>1451558.9569999999</v>
      </c>
      <c r="L16" s="69">
        <v>2021663.1782999998</v>
      </c>
      <c r="M16" s="69">
        <v>1164772.166</v>
      </c>
      <c r="N16" s="69">
        <v>738774.89579999994</v>
      </c>
      <c r="O16" s="69">
        <v>598929.36599999992</v>
      </c>
      <c r="P16" s="69">
        <v>526960.16509999998</v>
      </c>
      <c r="R16" s="69">
        <f>SUM(E16:P16)</f>
        <v>11088520.345700001</v>
      </c>
    </row>
    <row r="17" spans="2:18" s="35" customFormat="1" ht="13.5" customHeight="1" x14ac:dyDescent="0.2">
      <c r="B17" s="159"/>
      <c r="C17" s="136" t="s">
        <v>25</v>
      </c>
      <c r="E17" s="69">
        <v>6745668</v>
      </c>
      <c r="F17" s="69">
        <v>6677404</v>
      </c>
      <c r="G17" s="69">
        <v>6886878</v>
      </c>
      <c r="H17" s="69">
        <v>5421927</v>
      </c>
      <c r="I17" s="69">
        <v>4527003</v>
      </c>
      <c r="J17" s="69">
        <v>4677676</v>
      </c>
      <c r="K17" s="69">
        <v>5864597</v>
      </c>
      <c r="L17" s="69">
        <v>6022907</v>
      </c>
      <c r="M17" s="69">
        <v>5014455</v>
      </c>
      <c r="N17" s="69">
        <v>5669550</v>
      </c>
      <c r="O17" s="69">
        <v>6092922</v>
      </c>
      <c r="P17" s="69">
        <v>5885818</v>
      </c>
      <c r="R17" s="69">
        <f>SUM(E17:P17)</f>
        <v>69486805</v>
      </c>
    </row>
    <row r="18" spans="2:18" s="35" customFormat="1" ht="13.5" customHeight="1" x14ac:dyDescent="0.2">
      <c r="B18" s="15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R18" s="69"/>
    </row>
    <row r="19" spans="2:18" s="35" customFormat="1" ht="13.5" customHeight="1" x14ac:dyDescent="0.2">
      <c r="B19" s="159"/>
      <c r="C19" s="136" t="s">
        <v>6</v>
      </c>
      <c r="E19" s="70">
        <f>E16+E17+E15</f>
        <v>7408960</v>
      </c>
      <c r="F19" s="70">
        <f t="shared" ref="F19:R19" si="2">F16+F17+F15</f>
        <v>7396256</v>
      </c>
      <c r="G19" s="70">
        <f t="shared" si="2"/>
        <v>7887924</v>
      </c>
      <c r="H19" s="70">
        <f t="shared" si="2"/>
        <v>6429106</v>
      </c>
      <c r="I19" s="70">
        <f t="shared" si="2"/>
        <v>5772744</v>
      </c>
      <c r="J19" s="70">
        <f t="shared" si="2"/>
        <v>6043474.0000000009</v>
      </c>
      <c r="K19" s="70">
        <f t="shared" si="2"/>
        <v>7876937</v>
      </c>
      <c r="L19" s="70">
        <f t="shared" si="2"/>
        <v>8967840</v>
      </c>
      <c r="M19" s="70">
        <f t="shared" si="2"/>
        <v>6644733</v>
      </c>
      <c r="N19" s="70">
        <f t="shared" si="2"/>
        <v>6649512</v>
      </c>
      <c r="O19" s="70">
        <f t="shared" si="2"/>
        <v>6865545</v>
      </c>
      <c r="P19" s="70">
        <f t="shared" si="2"/>
        <v>6565237</v>
      </c>
      <c r="R19" s="70">
        <f t="shared" si="2"/>
        <v>84508268</v>
      </c>
    </row>
    <row r="20" spans="2:18" s="35" customFormat="1" ht="13.5" customHeight="1" x14ac:dyDescent="0.2">
      <c r="B20" s="15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68"/>
      <c r="R20" s="71"/>
    </row>
    <row r="21" spans="2:18" s="35" customFormat="1" ht="13.5" customHeight="1" x14ac:dyDescent="0.2">
      <c r="B21" s="159">
        <v>2009</v>
      </c>
      <c r="C21" s="136" t="s">
        <v>56</v>
      </c>
      <c r="E21" s="69">
        <v>129083</v>
      </c>
      <c r="F21" s="69">
        <v>140692.9253</v>
      </c>
      <c r="G21" s="69">
        <v>161272.40110000002</v>
      </c>
      <c r="H21" s="69">
        <v>334729.3236</v>
      </c>
      <c r="I21" s="69">
        <v>253680.3933</v>
      </c>
      <c r="J21" s="69">
        <v>278801.90220000001</v>
      </c>
      <c r="K21" s="69">
        <v>584664.92180000001</v>
      </c>
      <c r="L21" s="69">
        <v>871082.91610000003</v>
      </c>
      <c r="M21" s="69">
        <v>406788.85279999999</v>
      </c>
      <c r="N21" s="69">
        <v>278561.69429999997</v>
      </c>
      <c r="O21" s="69">
        <v>155021.8639</v>
      </c>
      <c r="P21" s="69">
        <v>202122.56630000001</v>
      </c>
      <c r="Q21" s="68"/>
      <c r="R21" s="69">
        <f>SUM(E21:P21)</f>
        <v>3796502.7607000005</v>
      </c>
    </row>
    <row r="22" spans="2:18" ht="13.5" customHeight="1" x14ac:dyDescent="0.2">
      <c r="B22" s="159">
        <v>2009</v>
      </c>
      <c r="C22" s="136" t="s">
        <v>57</v>
      </c>
      <c r="D22" s="35"/>
      <c r="E22" s="69">
        <v>504595</v>
      </c>
      <c r="F22" s="69">
        <v>463873.0747</v>
      </c>
      <c r="G22" s="69">
        <v>510053.59889999998</v>
      </c>
      <c r="H22" s="69">
        <v>702348.6764</v>
      </c>
      <c r="I22" s="69">
        <v>659106.6067</v>
      </c>
      <c r="J22" s="69">
        <v>836797.09779999999</v>
      </c>
      <c r="K22" s="69">
        <v>1370489.0781999999</v>
      </c>
      <c r="L22" s="69">
        <v>1885044.0839</v>
      </c>
      <c r="M22" s="69">
        <v>1038936.1472</v>
      </c>
      <c r="N22" s="69">
        <v>707997.30570000003</v>
      </c>
      <c r="O22" s="69">
        <v>614732.1361</v>
      </c>
      <c r="P22" s="69">
        <v>610039.43369999994</v>
      </c>
      <c r="Q22" s="35"/>
      <c r="R22" s="69">
        <f>SUM(E22:P22)</f>
        <v>9904012.2393000014</v>
      </c>
    </row>
    <row r="23" spans="2:18" ht="13.5" customHeight="1" x14ac:dyDescent="0.2">
      <c r="B23" s="159"/>
      <c r="C23" s="136" t="s">
        <v>25</v>
      </c>
      <c r="D23" s="35"/>
      <c r="E23" s="69">
        <v>6128593</v>
      </c>
      <c r="F23" s="69">
        <v>5581481</v>
      </c>
      <c r="G23" s="69">
        <v>6000334</v>
      </c>
      <c r="H23" s="69">
        <v>4861573</v>
      </c>
      <c r="I23" s="69">
        <v>3704920</v>
      </c>
      <c r="J23" s="69">
        <v>3940996</v>
      </c>
      <c r="K23" s="69">
        <v>4867888</v>
      </c>
      <c r="L23" s="69">
        <v>4948172</v>
      </c>
      <c r="M23" s="69">
        <v>4306774</v>
      </c>
      <c r="N23" s="69">
        <v>5014038</v>
      </c>
      <c r="O23" s="69">
        <v>5632957</v>
      </c>
      <c r="P23" s="69">
        <v>5603668</v>
      </c>
      <c r="Q23" s="35"/>
      <c r="R23" s="69">
        <f>SUM(E23:P23)</f>
        <v>60591394</v>
      </c>
    </row>
    <row r="24" spans="2:18" ht="13.5" customHeight="1" x14ac:dyDescent="0.2">
      <c r="B24" s="159"/>
      <c r="C24" s="136"/>
      <c r="D24" s="35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35"/>
      <c r="R24" s="69"/>
    </row>
    <row r="25" spans="2:18" ht="13.5" customHeight="1" x14ac:dyDescent="0.2">
      <c r="B25" s="159"/>
      <c r="C25" s="136" t="s">
        <v>6</v>
      </c>
      <c r="D25" s="35"/>
      <c r="E25" s="70">
        <f>E22+E23+E21</f>
        <v>6762271</v>
      </c>
      <c r="F25" s="70">
        <f t="shared" ref="F25:P25" si="3">F22+F23+F21</f>
        <v>6186047</v>
      </c>
      <c r="G25" s="70">
        <f t="shared" si="3"/>
        <v>6671660</v>
      </c>
      <c r="H25" s="70">
        <f t="shared" si="3"/>
        <v>5898651</v>
      </c>
      <c r="I25" s="70">
        <f t="shared" si="3"/>
        <v>4617707</v>
      </c>
      <c r="J25" s="70">
        <f t="shared" si="3"/>
        <v>5056595</v>
      </c>
      <c r="K25" s="70">
        <f t="shared" si="3"/>
        <v>6823041.9999999991</v>
      </c>
      <c r="L25" s="70">
        <f t="shared" si="3"/>
        <v>7704299</v>
      </c>
      <c r="M25" s="70">
        <f t="shared" si="3"/>
        <v>5752499</v>
      </c>
      <c r="N25" s="70">
        <f t="shared" si="3"/>
        <v>6000597</v>
      </c>
      <c r="O25" s="70">
        <f t="shared" si="3"/>
        <v>6402711</v>
      </c>
      <c r="P25" s="70">
        <f t="shared" si="3"/>
        <v>6415830</v>
      </c>
      <c r="Q25" s="35"/>
      <c r="R25" s="70">
        <f>R22+R23+R21</f>
        <v>74291909</v>
      </c>
    </row>
    <row r="26" spans="2:18" ht="13.5" customHeight="1" x14ac:dyDescent="0.2">
      <c r="B26" s="15"/>
      <c r="C26" s="35"/>
      <c r="D26" s="35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68"/>
      <c r="R26" s="71"/>
    </row>
    <row r="27" spans="2:18" ht="13.5" customHeight="1" x14ac:dyDescent="0.2">
      <c r="B27" s="159">
        <v>2010</v>
      </c>
      <c r="C27" s="136" t="s">
        <v>56</v>
      </c>
      <c r="D27" s="35"/>
      <c r="E27" s="69">
        <v>164427.98190000001</v>
      </c>
      <c r="F27" s="69">
        <v>148106.7003</v>
      </c>
      <c r="G27" s="69">
        <v>209580.65959999998</v>
      </c>
      <c r="H27" s="69">
        <v>305797.24439999997</v>
      </c>
      <c r="I27" s="69">
        <v>308046.14789999998</v>
      </c>
      <c r="J27" s="69">
        <v>313213.83930000005</v>
      </c>
      <c r="K27" s="69">
        <v>634313.94090000005</v>
      </c>
      <c r="L27" s="69">
        <v>940192.38840000005</v>
      </c>
      <c r="M27" s="69">
        <v>440463.25439999998</v>
      </c>
      <c r="N27" s="69">
        <v>280256.55930000002</v>
      </c>
      <c r="O27" s="69">
        <v>179752.05600000001</v>
      </c>
      <c r="P27" s="69">
        <v>191782.59729999999</v>
      </c>
      <c r="Q27" s="68"/>
      <c r="R27" s="69">
        <f>SUM(E27:P27)</f>
        <v>4115933.3697000002</v>
      </c>
    </row>
    <row r="28" spans="2:18" ht="13.5" customHeight="1" x14ac:dyDescent="0.2">
      <c r="B28" s="159">
        <v>2010</v>
      </c>
      <c r="C28" s="136" t="s">
        <v>57</v>
      </c>
      <c r="D28" s="35"/>
      <c r="E28" s="69">
        <v>596313.01809999999</v>
      </c>
      <c r="F28" s="69">
        <v>546767.29969999997</v>
      </c>
      <c r="G28" s="69">
        <v>609849.34039999999</v>
      </c>
      <c r="H28" s="69">
        <v>719963.75560000003</v>
      </c>
      <c r="I28" s="69">
        <v>735780.85210000002</v>
      </c>
      <c r="J28" s="69">
        <v>925420.16069999989</v>
      </c>
      <c r="K28" s="69">
        <v>1215089.0591</v>
      </c>
      <c r="L28" s="69">
        <v>1687518.6115999999</v>
      </c>
      <c r="M28" s="69">
        <v>958025.74560000002</v>
      </c>
      <c r="N28" s="69">
        <v>729661.44069999992</v>
      </c>
      <c r="O28" s="69">
        <v>630467.94400000002</v>
      </c>
      <c r="P28" s="69">
        <v>609197.40269999998</v>
      </c>
      <c r="Q28" s="35"/>
      <c r="R28" s="69">
        <f>SUM(E28:P28)</f>
        <v>9964054.6303000003</v>
      </c>
    </row>
    <row r="29" spans="2:18" ht="13.5" customHeight="1" x14ac:dyDescent="0.2">
      <c r="B29" s="159"/>
      <c r="C29" s="136" t="s">
        <v>25</v>
      </c>
      <c r="D29" s="35"/>
      <c r="E29" s="69">
        <v>5812219</v>
      </c>
      <c r="F29" s="69">
        <v>5698700</v>
      </c>
      <c r="G29" s="69">
        <v>6184588</v>
      </c>
      <c r="H29" s="69">
        <v>4630644</v>
      </c>
      <c r="I29" s="69">
        <v>3963848</v>
      </c>
      <c r="J29" s="69">
        <v>4143286</v>
      </c>
      <c r="K29" s="69">
        <v>5432746</v>
      </c>
      <c r="L29" s="69">
        <v>5784253</v>
      </c>
      <c r="M29" s="69">
        <v>5041178</v>
      </c>
      <c r="N29" s="69">
        <v>5797203</v>
      </c>
      <c r="O29" s="69">
        <v>6170117</v>
      </c>
      <c r="P29" s="69">
        <v>5820975</v>
      </c>
      <c r="Q29" s="35"/>
      <c r="R29" s="69">
        <f>SUM(E29:P29)</f>
        <v>64479757</v>
      </c>
    </row>
    <row r="30" spans="2:18" ht="13.5" customHeight="1" x14ac:dyDescent="0.2">
      <c r="B30" s="159"/>
      <c r="C30" s="136"/>
      <c r="D30" s="35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35"/>
      <c r="R30" s="69"/>
    </row>
    <row r="31" spans="2:18" ht="13.5" customHeight="1" x14ac:dyDescent="0.2">
      <c r="B31" s="159"/>
      <c r="C31" s="136" t="s">
        <v>6</v>
      </c>
      <c r="D31" s="35"/>
      <c r="E31" s="70">
        <f>E28+E29+E27</f>
        <v>6572960</v>
      </c>
      <c r="F31" s="70">
        <f t="shared" ref="F31:R31" si="4">F28+F29+F27</f>
        <v>6393574</v>
      </c>
      <c r="G31" s="70">
        <f t="shared" si="4"/>
        <v>7004018</v>
      </c>
      <c r="H31" s="70">
        <f t="shared" si="4"/>
        <v>5656405</v>
      </c>
      <c r="I31" s="70">
        <f t="shared" si="4"/>
        <v>5007675</v>
      </c>
      <c r="J31" s="70">
        <f t="shared" si="4"/>
        <v>5381920</v>
      </c>
      <c r="K31" s="70">
        <f t="shared" si="4"/>
        <v>7282149</v>
      </c>
      <c r="L31" s="70">
        <f t="shared" si="4"/>
        <v>8411964</v>
      </c>
      <c r="M31" s="70">
        <f t="shared" si="4"/>
        <v>6439667</v>
      </c>
      <c r="N31" s="70">
        <f t="shared" si="4"/>
        <v>6807121</v>
      </c>
      <c r="O31" s="70">
        <f t="shared" si="4"/>
        <v>6980337</v>
      </c>
      <c r="P31" s="70">
        <f t="shared" si="4"/>
        <v>6621954.9999999991</v>
      </c>
      <c r="Q31" s="35"/>
      <c r="R31" s="70">
        <f t="shared" si="4"/>
        <v>78559745</v>
      </c>
    </row>
    <row r="32" spans="2:18" ht="13.5" customHeight="1" x14ac:dyDescent="0.2">
      <c r="B32" s="15"/>
      <c r="C32" s="136"/>
      <c r="D32" s="35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35"/>
      <c r="R32" s="69"/>
    </row>
    <row r="33" spans="2:18" ht="13.5" customHeight="1" x14ac:dyDescent="0.2">
      <c r="B33" s="159">
        <v>2011</v>
      </c>
      <c r="C33" s="136" t="s">
        <v>56</v>
      </c>
      <c r="D33" s="35"/>
      <c r="E33" s="69">
        <v>140598</v>
      </c>
      <c r="F33" s="69">
        <v>136710</v>
      </c>
      <c r="G33" s="69">
        <v>171188</v>
      </c>
      <c r="H33" s="69">
        <v>316570</v>
      </c>
      <c r="I33" s="69">
        <v>288825</v>
      </c>
      <c r="J33" s="69">
        <v>326214</v>
      </c>
      <c r="K33" s="69">
        <v>636549</v>
      </c>
      <c r="L33" s="69">
        <v>899272</v>
      </c>
      <c r="M33" s="69">
        <v>462045</v>
      </c>
      <c r="N33" s="69">
        <v>283357</v>
      </c>
      <c r="O33" s="69">
        <v>189481</v>
      </c>
      <c r="P33" s="69">
        <v>191026</v>
      </c>
      <c r="Q33" s="68"/>
      <c r="R33" s="69">
        <f>SUM(E33:P33)</f>
        <v>4041835</v>
      </c>
    </row>
    <row r="34" spans="2:18" ht="13.5" customHeight="1" x14ac:dyDescent="0.2">
      <c r="B34" s="159"/>
      <c r="C34" s="136" t="s">
        <v>57</v>
      </c>
      <c r="D34" s="35"/>
      <c r="E34" s="69">
        <v>597874</v>
      </c>
      <c r="F34" s="69">
        <v>521717</v>
      </c>
      <c r="G34" s="69">
        <v>644374</v>
      </c>
      <c r="H34" s="69">
        <v>756472</v>
      </c>
      <c r="I34" s="69">
        <v>699880</v>
      </c>
      <c r="J34" s="69">
        <v>820688</v>
      </c>
      <c r="K34" s="69">
        <v>1157971</v>
      </c>
      <c r="L34" s="69">
        <v>1575066</v>
      </c>
      <c r="M34" s="69">
        <v>965773</v>
      </c>
      <c r="N34" s="69">
        <v>674893</v>
      </c>
      <c r="O34" s="69">
        <v>578434</v>
      </c>
      <c r="P34" s="69">
        <v>620373</v>
      </c>
      <c r="Q34" s="35"/>
      <c r="R34" s="69">
        <f>SUM(E34:P34)</f>
        <v>9613515</v>
      </c>
    </row>
    <row r="35" spans="2:18" ht="13.5" customHeight="1" x14ac:dyDescent="0.2">
      <c r="B35" s="159"/>
      <c r="C35" s="136" t="s">
        <v>25</v>
      </c>
      <c r="D35" s="35"/>
      <c r="E35" s="69">
        <v>6750399</v>
      </c>
      <c r="F35" s="69">
        <v>6812313</v>
      </c>
      <c r="G35" s="69">
        <v>7541247</v>
      </c>
      <c r="H35" s="69">
        <v>6218693</v>
      </c>
      <c r="I35" s="69">
        <v>4661107</v>
      </c>
      <c r="J35" s="69">
        <v>4947271</v>
      </c>
      <c r="K35" s="69">
        <v>6323074</v>
      </c>
      <c r="L35" s="69">
        <v>6750177</v>
      </c>
      <c r="M35" s="69">
        <v>5713329</v>
      </c>
      <c r="N35" s="69">
        <v>6547547</v>
      </c>
      <c r="O35" s="69">
        <v>6904566</v>
      </c>
      <c r="P35" s="69">
        <v>6453931</v>
      </c>
      <c r="Q35" s="35"/>
      <c r="R35" s="69">
        <f>SUM(E35:P35)</f>
        <v>75623654</v>
      </c>
    </row>
    <row r="36" spans="2:18" ht="13.5" customHeight="1" x14ac:dyDescent="0.2">
      <c r="B36" s="159"/>
      <c r="C36" s="136"/>
      <c r="D36" s="35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35"/>
      <c r="R36" s="69"/>
    </row>
    <row r="37" spans="2:18" ht="13.5" customHeight="1" x14ac:dyDescent="0.2">
      <c r="B37" s="159"/>
      <c r="C37" s="136" t="s">
        <v>6</v>
      </c>
      <c r="D37" s="35"/>
      <c r="E37" s="70">
        <f>E34+E35+E33</f>
        <v>7488871</v>
      </c>
      <c r="F37" s="70">
        <f t="shared" ref="F37:R37" si="5">F34+F35+F33</f>
        <v>7470740</v>
      </c>
      <c r="G37" s="70">
        <f t="shared" si="5"/>
        <v>8356809</v>
      </c>
      <c r="H37" s="70">
        <f t="shared" si="5"/>
        <v>7291735</v>
      </c>
      <c r="I37" s="70">
        <f t="shared" si="5"/>
        <v>5649812</v>
      </c>
      <c r="J37" s="70">
        <f t="shared" si="5"/>
        <v>6094173</v>
      </c>
      <c r="K37" s="70">
        <f t="shared" si="5"/>
        <v>8117594</v>
      </c>
      <c r="L37" s="70">
        <f t="shared" si="5"/>
        <v>9224515</v>
      </c>
      <c r="M37" s="70">
        <f t="shared" si="5"/>
        <v>7141147</v>
      </c>
      <c r="N37" s="70">
        <f t="shared" si="5"/>
        <v>7505797</v>
      </c>
      <c r="O37" s="70">
        <f t="shared" si="5"/>
        <v>7672481</v>
      </c>
      <c r="P37" s="70">
        <f t="shared" si="5"/>
        <v>7265330</v>
      </c>
      <c r="Q37" s="35"/>
      <c r="R37" s="70">
        <f t="shared" si="5"/>
        <v>89279004</v>
      </c>
    </row>
    <row r="38" spans="2:18" ht="13.5" customHeight="1" x14ac:dyDescent="0.2">
      <c r="B38" s="15"/>
      <c r="C38" s="136"/>
      <c r="D38" s="35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35"/>
      <c r="R38" s="69"/>
    </row>
    <row r="39" spans="2:18" ht="13.5" customHeight="1" x14ac:dyDescent="0.2">
      <c r="B39" s="159">
        <v>2012</v>
      </c>
      <c r="C39" s="136" t="s">
        <v>56</v>
      </c>
      <c r="D39" s="35"/>
      <c r="E39" s="69">
        <v>164800</v>
      </c>
      <c r="F39" s="69">
        <v>155242</v>
      </c>
      <c r="G39" s="69">
        <v>157791</v>
      </c>
      <c r="H39" s="69">
        <v>326209</v>
      </c>
      <c r="I39" s="69">
        <v>222558</v>
      </c>
      <c r="J39" s="69">
        <v>318655</v>
      </c>
      <c r="K39" s="69">
        <v>591065</v>
      </c>
      <c r="L39" s="69">
        <v>764726</v>
      </c>
      <c r="M39" s="69">
        <v>415890</v>
      </c>
      <c r="N39" s="69">
        <v>263262</v>
      </c>
      <c r="O39" s="69">
        <v>184760</v>
      </c>
      <c r="P39" s="69">
        <v>160215</v>
      </c>
      <c r="Q39" s="68"/>
      <c r="R39" s="69">
        <f>SUM(E39:P39)</f>
        <v>3725173</v>
      </c>
    </row>
    <row r="40" spans="2:18" ht="13.5" customHeight="1" x14ac:dyDescent="0.2">
      <c r="B40" s="159"/>
      <c r="C40" s="136" t="s">
        <v>57</v>
      </c>
      <c r="D40" s="35"/>
      <c r="E40" s="69">
        <v>560471</v>
      </c>
      <c r="F40" s="69">
        <v>507211</v>
      </c>
      <c r="G40" s="69">
        <v>539758</v>
      </c>
      <c r="H40" s="69">
        <v>647688</v>
      </c>
      <c r="I40" s="69">
        <v>669841</v>
      </c>
      <c r="J40" s="69">
        <v>797880</v>
      </c>
      <c r="K40" s="69">
        <v>990723</v>
      </c>
      <c r="L40" s="69">
        <v>1327127</v>
      </c>
      <c r="M40" s="69">
        <v>793253</v>
      </c>
      <c r="N40" s="69">
        <v>553811</v>
      </c>
      <c r="O40" s="69">
        <v>393244</v>
      </c>
      <c r="P40" s="69">
        <v>437339</v>
      </c>
      <c r="Q40" s="35"/>
      <c r="R40" s="69">
        <f>SUM(E40:P40)</f>
        <v>8218346</v>
      </c>
    </row>
    <row r="41" spans="2:18" ht="13.5" customHeight="1" x14ac:dyDescent="0.2">
      <c r="B41" s="159"/>
      <c r="C41" s="136" t="s">
        <v>25</v>
      </c>
      <c r="D41" s="35"/>
      <c r="E41" s="69">
        <v>7218453</v>
      </c>
      <c r="F41" s="69">
        <v>6854743</v>
      </c>
      <c r="G41" s="69">
        <v>7033726</v>
      </c>
      <c r="H41" s="69">
        <v>5425741</v>
      </c>
      <c r="I41" s="69">
        <v>4661136</v>
      </c>
      <c r="J41" s="69">
        <v>5056158</v>
      </c>
      <c r="K41" s="69">
        <v>6403245</v>
      </c>
      <c r="L41" s="69">
        <v>6652851</v>
      </c>
      <c r="M41" s="69">
        <v>5758236</v>
      </c>
      <c r="N41" s="69">
        <v>6560280</v>
      </c>
      <c r="O41" s="69">
        <v>6786106</v>
      </c>
      <c r="P41" s="69">
        <v>6704934</v>
      </c>
      <c r="Q41" s="35"/>
      <c r="R41" s="69">
        <f>SUM(E41:P41)</f>
        <v>75115609</v>
      </c>
    </row>
    <row r="42" spans="2:18" ht="13.5" customHeight="1" x14ac:dyDescent="0.2">
      <c r="B42" s="159"/>
      <c r="C42" s="136"/>
      <c r="D42" s="35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35"/>
      <c r="R42" s="69"/>
    </row>
    <row r="43" spans="2:18" ht="13.5" customHeight="1" x14ac:dyDescent="0.2">
      <c r="B43" s="159"/>
      <c r="C43" s="136" t="s">
        <v>6</v>
      </c>
      <c r="D43" s="35"/>
      <c r="E43" s="70">
        <f>E40+E41+E39</f>
        <v>7943724</v>
      </c>
      <c r="F43" s="70">
        <f t="shared" ref="F43:P43" si="6">F40+F41+F39</f>
        <v>7517196</v>
      </c>
      <c r="G43" s="70">
        <f t="shared" si="6"/>
        <v>7731275</v>
      </c>
      <c r="H43" s="70">
        <f t="shared" si="6"/>
        <v>6399638</v>
      </c>
      <c r="I43" s="70">
        <f t="shared" si="6"/>
        <v>5553535</v>
      </c>
      <c r="J43" s="70">
        <f t="shared" si="6"/>
        <v>6172693</v>
      </c>
      <c r="K43" s="70">
        <f t="shared" si="6"/>
        <v>7985033</v>
      </c>
      <c r="L43" s="70">
        <f t="shared" si="6"/>
        <v>8744704</v>
      </c>
      <c r="M43" s="70">
        <f t="shared" si="6"/>
        <v>6967379</v>
      </c>
      <c r="N43" s="70">
        <f t="shared" si="6"/>
        <v>7377353</v>
      </c>
      <c r="O43" s="70">
        <f t="shared" si="6"/>
        <v>7364110</v>
      </c>
      <c r="P43" s="70">
        <f t="shared" si="6"/>
        <v>7302488</v>
      </c>
      <c r="Q43" s="35"/>
      <c r="R43" s="70">
        <f>SUM(R39:R41)</f>
        <v>87059128</v>
      </c>
    </row>
    <row r="44" spans="2:18" ht="13.5" customHeight="1" x14ac:dyDescent="0.2">
      <c r="B44" s="15"/>
      <c r="C44" s="136"/>
      <c r="D44" s="35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35"/>
      <c r="R44" s="69"/>
    </row>
    <row r="45" spans="2:18" ht="13.5" customHeight="1" x14ac:dyDescent="0.2">
      <c r="B45" s="159">
        <v>2013</v>
      </c>
      <c r="C45" s="136" t="s">
        <v>56</v>
      </c>
      <c r="D45" s="35"/>
      <c r="E45" s="69">
        <v>146943</v>
      </c>
      <c r="F45" s="69">
        <v>157682</v>
      </c>
      <c r="G45" s="69">
        <v>261757</v>
      </c>
      <c r="H45" s="69">
        <v>184627</v>
      </c>
      <c r="I45" s="69">
        <v>246623</v>
      </c>
      <c r="J45" s="69">
        <v>329616</v>
      </c>
      <c r="K45" s="69">
        <v>563464</v>
      </c>
      <c r="L45" s="69">
        <v>761363</v>
      </c>
      <c r="M45" s="69">
        <v>422407</v>
      </c>
      <c r="N45" s="69">
        <v>245411</v>
      </c>
      <c r="O45" s="69">
        <v>182191</v>
      </c>
      <c r="P45" s="69">
        <v>179718</v>
      </c>
      <c r="Q45" s="68"/>
      <c r="R45" s="69">
        <f>SUM(E45:P45)</f>
        <v>3681802</v>
      </c>
    </row>
    <row r="46" spans="2:18" ht="13.5" customHeight="1" x14ac:dyDescent="0.2">
      <c r="B46" s="159"/>
      <c r="C46" s="136" t="s">
        <v>57</v>
      </c>
      <c r="D46" s="35"/>
      <c r="E46" s="69">
        <v>487365</v>
      </c>
      <c r="F46" s="69">
        <v>474428</v>
      </c>
      <c r="G46" s="69">
        <v>613149</v>
      </c>
      <c r="H46" s="69">
        <v>524021</v>
      </c>
      <c r="I46" s="69">
        <v>624473</v>
      </c>
      <c r="J46" s="69">
        <v>703348</v>
      </c>
      <c r="K46" s="69">
        <v>926166</v>
      </c>
      <c r="L46" s="69">
        <v>1247231</v>
      </c>
      <c r="M46" s="69">
        <v>724332</v>
      </c>
      <c r="N46" s="69">
        <v>548119</v>
      </c>
      <c r="O46" s="69">
        <v>524524</v>
      </c>
      <c r="P46" s="69">
        <v>496743</v>
      </c>
      <c r="Q46" s="35"/>
      <c r="R46" s="69">
        <f>SUM(E46:P46)</f>
        <v>7893899</v>
      </c>
    </row>
    <row r="47" spans="2:18" ht="13.5" customHeight="1" x14ac:dyDescent="0.2">
      <c r="B47" s="159"/>
      <c r="C47" s="136" t="s">
        <v>25</v>
      </c>
      <c r="D47" s="35"/>
      <c r="E47" s="69">
        <v>7113968</v>
      </c>
      <c r="F47" s="69">
        <v>6618104</v>
      </c>
      <c r="G47" s="69">
        <v>7176865</v>
      </c>
      <c r="H47" s="69">
        <v>5589675</v>
      </c>
      <c r="I47" s="69">
        <v>5135050</v>
      </c>
      <c r="J47" s="69">
        <v>5308846</v>
      </c>
      <c r="K47" s="69">
        <v>6568241</v>
      </c>
      <c r="L47" s="69">
        <v>6875196</v>
      </c>
      <c r="M47" s="69">
        <v>5975447</v>
      </c>
      <c r="N47" s="69">
        <v>6897479</v>
      </c>
      <c r="O47" s="69">
        <v>7308273</v>
      </c>
      <c r="P47" s="69">
        <v>7245342</v>
      </c>
      <c r="Q47" s="35"/>
      <c r="R47" s="69">
        <f>SUM(E47:P47)</f>
        <v>77812486</v>
      </c>
    </row>
    <row r="48" spans="2:18" ht="13.5" customHeight="1" x14ac:dyDescent="0.2">
      <c r="B48" s="159"/>
      <c r="C48" s="136"/>
      <c r="D48" s="35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35"/>
      <c r="R48" s="69"/>
    </row>
    <row r="49" spans="2:18" s="35" customFormat="1" ht="13.5" customHeight="1" x14ac:dyDescent="0.2">
      <c r="B49" s="159"/>
      <c r="C49" s="136" t="s">
        <v>6</v>
      </c>
      <c r="E49" s="70">
        <f>+E47+E46+E45</f>
        <v>7748276</v>
      </c>
      <c r="F49" s="70">
        <f t="shared" ref="F49:P49" si="7">+F47+F46+F45</f>
        <v>7250214</v>
      </c>
      <c r="G49" s="70">
        <f t="shared" si="7"/>
        <v>8051771</v>
      </c>
      <c r="H49" s="70">
        <f t="shared" si="7"/>
        <v>6298323</v>
      </c>
      <c r="I49" s="70">
        <f t="shared" si="7"/>
        <v>6006146</v>
      </c>
      <c r="J49" s="70">
        <f t="shared" si="7"/>
        <v>6341810</v>
      </c>
      <c r="K49" s="70">
        <f t="shared" si="7"/>
        <v>8057871</v>
      </c>
      <c r="L49" s="70">
        <f t="shared" si="7"/>
        <v>8883790</v>
      </c>
      <c r="M49" s="70">
        <f t="shared" si="7"/>
        <v>7122186</v>
      </c>
      <c r="N49" s="70">
        <f t="shared" si="7"/>
        <v>7691009</v>
      </c>
      <c r="O49" s="70">
        <f t="shared" si="7"/>
        <v>8014988</v>
      </c>
      <c r="P49" s="70">
        <f t="shared" si="7"/>
        <v>7921803</v>
      </c>
      <c r="R49" s="70">
        <f>SUM(E49:P49)</f>
        <v>89388187</v>
      </c>
    </row>
    <row r="50" spans="2:18" s="35" customFormat="1" ht="13.5" customHeight="1" x14ac:dyDescent="0.2">
      <c r="B50" s="15"/>
      <c r="C50" s="136"/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39"/>
      <c r="R50" s="120"/>
    </row>
    <row r="51" spans="2:18" ht="13.5" customHeight="1" x14ac:dyDescent="0.2">
      <c r="B51" s="159">
        <v>2014</v>
      </c>
      <c r="C51" s="136" t="s">
        <v>56</v>
      </c>
      <c r="D51" s="35"/>
      <c r="E51" s="69">
        <v>139039</v>
      </c>
      <c r="F51" s="69">
        <v>134501</v>
      </c>
      <c r="G51" s="69">
        <v>150742</v>
      </c>
      <c r="H51" s="69">
        <v>286599</v>
      </c>
      <c r="I51" s="69">
        <v>286171</v>
      </c>
      <c r="J51" s="69">
        <v>359639</v>
      </c>
      <c r="K51" s="69">
        <v>650878</v>
      </c>
      <c r="L51" s="69">
        <v>818750</v>
      </c>
      <c r="M51" s="69">
        <v>434671</v>
      </c>
      <c r="N51" s="69">
        <v>270724</v>
      </c>
      <c r="O51" s="69">
        <v>166704</v>
      </c>
      <c r="P51" s="69">
        <v>180941</v>
      </c>
      <c r="Q51" s="68"/>
      <c r="R51" s="69">
        <f>SUM(E51:P51)</f>
        <v>3879359</v>
      </c>
    </row>
    <row r="52" spans="2:18" ht="13.5" customHeight="1" x14ac:dyDescent="0.2">
      <c r="B52" s="159"/>
      <c r="C52" s="136" t="s">
        <v>57</v>
      </c>
      <c r="D52" s="35"/>
      <c r="E52" s="69">
        <v>449482</v>
      </c>
      <c r="F52" s="69">
        <v>414890</v>
      </c>
      <c r="G52" s="69">
        <v>439884</v>
      </c>
      <c r="H52" s="69">
        <v>556594</v>
      </c>
      <c r="I52" s="69">
        <v>535118</v>
      </c>
      <c r="J52" s="69">
        <v>642320</v>
      </c>
      <c r="K52" s="69">
        <v>886426</v>
      </c>
      <c r="L52" s="69">
        <v>1171198</v>
      </c>
      <c r="M52" s="69">
        <v>696362</v>
      </c>
      <c r="N52" s="69">
        <v>516689</v>
      </c>
      <c r="O52" s="69">
        <v>461951</v>
      </c>
      <c r="P52" s="69">
        <v>446292</v>
      </c>
      <c r="Q52" s="35"/>
      <c r="R52" s="69">
        <f>SUM(E52:P52)</f>
        <v>7217206</v>
      </c>
    </row>
    <row r="53" spans="2:18" ht="13.5" customHeight="1" x14ac:dyDescent="0.2">
      <c r="B53" s="159"/>
      <c r="C53" s="136" t="s">
        <v>25</v>
      </c>
      <c r="D53" s="35"/>
      <c r="E53" s="69">
        <v>7797350</v>
      </c>
      <c r="F53" s="69">
        <v>7131859</v>
      </c>
      <c r="G53" s="69">
        <v>8167773</v>
      </c>
      <c r="H53" s="69">
        <v>6430896</v>
      </c>
      <c r="I53" s="69">
        <v>5397052</v>
      </c>
      <c r="J53" s="69">
        <v>5679408</v>
      </c>
      <c r="K53" s="69">
        <v>6900560</v>
      </c>
      <c r="L53" s="69">
        <v>7485097</v>
      </c>
      <c r="M53" s="69">
        <v>6391651</v>
      </c>
      <c r="N53" s="69">
        <v>7238586</v>
      </c>
      <c r="O53" s="69">
        <v>7177342</v>
      </c>
      <c r="P53" s="69">
        <v>6956226</v>
      </c>
      <c r="Q53" s="35"/>
      <c r="R53" s="69">
        <f>SUM(E53:P53)</f>
        <v>82753800</v>
      </c>
    </row>
    <row r="54" spans="2:18" ht="13.5" customHeight="1" x14ac:dyDescent="0.2">
      <c r="B54" s="159"/>
      <c r="C54" s="136"/>
      <c r="D54" s="35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35"/>
      <c r="R54" s="69"/>
    </row>
    <row r="55" spans="2:18" s="35" customFormat="1" ht="13.5" customHeight="1" x14ac:dyDescent="0.2">
      <c r="B55" s="159"/>
      <c r="C55" s="136" t="s">
        <v>6</v>
      </c>
      <c r="E55" s="70">
        <f>+E53+E52+E51</f>
        <v>8385871</v>
      </c>
      <c r="F55" s="70">
        <f t="shared" ref="F55:P55" si="8">+F53+F52+F51</f>
        <v>7681250</v>
      </c>
      <c r="G55" s="70">
        <f t="shared" si="8"/>
        <v>8758399</v>
      </c>
      <c r="H55" s="70">
        <f t="shared" si="8"/>
        <v>7274089</v>
      </c>
      <c r="I55" s="70">
        <f t="shared" si="8"/>
        <v>6218341</v>
      </c>
      <c r="J55" s="70">
        <f t="shared" si="8"/>
        <v>6681367</v>
      </c>
      <c r="K55" s="70">
        <f t="shared" si="8"/>
        <v>8437864</v>
      </c>
      <c r="L55" s="70">
        <f t="shared" si="8"/>
        <v>9475045</v>
      </c>
      <c r="M55" s="70">
        <f t="shared" si="8"/>
        <v>7522684</v>
      </c>
      <c r="N55" s="70">
        <f t="shared" si="8"/>
        <v>8025999</v>
      </c>
      <c r="O55" s="70">
        <f t="shared" si="8"/>
        <v>7805997</v>
      </c>
      <c r="P55" s="70">
        <f t="shared" si="8"/>
        <v>7583459</v>
      </c>
      <c r="R55" s="70">
        <f>SUM(E55:P55)</f>
        <v>93850365</v>
      </c>
    </row>
    <row r="56" spans="2:18" ht="13.5" customHeight="1" x14ac:dyDescent="0.2">
      <c r="B56" s="15"/>
      <c r="C56" s="136"/>
      <c r="D56" s="35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35"/>
      <c r="R56" s="69"/>
    </row>
    <row r="57" spans="2:18" ht="13.5" customHeight="1" x14ac:dyDescent="0.2">
      <c r="B57" s="159">
        <v>2015</v>
      </c>
      <c r="C57" s="136" t="s">
        <v>56</v>
      </c>
      <c r="D57" s="35"/>
      <c r="E57" s="69">
        <v>160115</v>
      </c>
      <c r="F57" s="69">
        <v>167736</v>
      </c>
      <c r="G57" s="69">
        <v>176591</v>
      </c>
      <c r="H57" s="69">
        <v>280737</v>
      </c>
      <c r="I57" s="69">
        <v>294024</v>
      </c>
      <c r="J57" s="69">
        <v>361250</v>
      </c>
      <c r="K57" s="69">
        <v>615568</v>
      </c>
      <c r="L57" s="69">
        <v>794571</v>
      </c>
      <c r="M57" s="69">
        <v>438531</v>
      </c>
      <c r="N57" s="69">
        <v>274278</v>
      </c>
      <c r="O57" s="69">
        <v>156209</v>
      </c>
      <c r="P57" s="69">
        <v>172195</v>
      </c>
      <c r="Q57" s="68"/>
      <c r="R57" s="69">
        <f>SUM(E57:P57)</f>
        <v>3891805</v>
      </c>
    </row>
    <row r="58" spans="2:18" ht="13.5" customHeight="1" x14ac:dyDescent="0.2">
      <c r="B58" s="159"/>
      <c r="C58" s="136" t="s">
        <v>57</v>
      </c>
      <c r="D58" s="35"/>
      <c r="E58" s="69">
        <v>392960</v>
      </c>
      <c r="F58" s="69">
        <v>353664</v>
      </c>
      <c r="G58" s="69">
        <v>388342</v>
      </c>
      <c r="H58" s="69">
        <v>541610</v>
      </c>
      <c r="I58" s="69">
        <v>578808</v>
      </c>
      <c r="J58" s="69">
        <v>651461</v>
      </c>
      <c r="K58" s="69">
        <v>868223</v>
      </c>
      <c r="L58" s="69">
        <v>1198992</v>
      </c>
      <c r="M58" s="69">
        <v>647629</v>
      </c>
      <c r="N58" s="69">
        <v>512388</v>
      </c>
      <c r="O58" s="69">
        <v>371997</v>
      </c>
      <c r="P58" s="69">
        <v>425613</v>
      </c>
      <c r="Q58" s="35"/>
      <c r="R58" s="69">
        <f>SUM(E58:P58)</f>
        <v>6931687</v>
      </c>
    </row>
    <row r="59" spans="2:18" ht="13.5" customHeight="1" x14ac:dyDescent="0.2">
      <c r="B59" s="159"/>
      <c r="C59" s="136" t="s">
        <v>25</v>
      </c>
      <c r="D59" s="35"/>
      <c r="E59" s="69">
        <v>7462062</v>
      </c>
      <c r="F59" s="69">
        <v>6963059</v>
      </c>
      <c r="G59" s="69">
        <v>7434350</v>
      </c>
      <c r="H59" s="69">
        <v>6149807</v>
      </c>
      <c r="I59" s="69">
        <v>5534635</v>
      </c>
      <c r="J59" s="69">
        <v>5668158</v>
      </c>
      <c r="K59" s="69">
        <v>7075121</v>
      </c>
      <c r="L59" s="69">
        <v>7594073</v>
      </c>
      <c r="M59" s="69">
        <v>6544633</v>
      </c>
      <c r="N59" s="69">
        <v>7436789</v>
      </c>
      <c r="O59" s="69">
        <v>7519492</v>
      </c>
      <c r="P59" s="69">
        <v>7353456</v>
      </c>
      <c r="Q59" s="35"/>
      <c r="R59" s="69">
        <f>SUM(E59:P59)</f>
        <v>82735635</v>
      </c>
    </row>
    <row r="60" spans="2:18" ht="13.5" customHeight="1" x14ac:dyDescent="0.2">
      <c r="B60" s="159"/>
      <c r="C60" s="136"/>
      <c r="D60" s="35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35"/>
      <c r="R60" s="69"/>
    </row>
    <row r="61" spans="2:18" ht="13.5" customHeight="1" x14ac:dyDescent="0.2">
      <c r="B61" s="159"/>
      <c r="C61" s="136" t="s">
        <v>6</v>
      </c>
      <c r="D61" s="35"/>
      <c r="E61" s="70">
        <f>+E59+E58+E57</f>
        <v>8015137</v>
      </c>
      <c r="F61" s="70">
        <f t="shared" ref="F61:P61" si="9">+F59+F58+F57</f>
        <v>7484459</v>
      </c>
      <c r="G61" s="70">
        <f t="shared" si="9"/>
        <v>7999283</v>
      </c>
      <c r="H61" s="70">
        <f t="shared" si="9"/>
        <v>6972154</v>
      </c>
      <c r="I61" s="70">
        <f t="shared" si="9"/>
        <v>6407467</v>
      </c>
      <c r="J61" s="70">
        <f t="shared" si="9"/>
        <v>6680869</v>
      </c>
      <c r="K61" s="70">
        <f t="shared" si="9"/>
        <v>8558912</v>
      </c>
      <c r="L61" s="70">
        <f t="shared" si="9"/>
        <v>9587636</v>
      </c>
      <c r="M61" s="70">
        <f t="shared" si="9"/>
        <v>7630793</v>
      </c>
      <c r="N61" s="70">
        <f t="shared" si="9"/>
        <v>8223455</v>
      </c>
      <c r="O61" s="70">
        <f t="shared" si="9"/>
        <v>8047698</v>
      </c>
      <c r="P61" s="70">
        <f t="shared" si="9"/>
        <v>7951264</v>
      </c>
      <c r="Q61" s="35"/>
      <c r="R61" s="70">
        <f>SUM(E61:P61)</f>
        <v>93559127</v>
      </c>
    </row>
    <row r="62" spans="2:18" ht="13.5" customHeight="1" x14ac:dyDescent="0.2">
      <c r="B62" s="124"/>
      <c r="C62" s="136"/>
      <c r="D62" s="35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35"/>
      <c r="R62" s="69"/>
    </row>
    <row r="63" spans="2:18" ht="13.5" customHeight="1" x14ac:dyDescent="0.2">
      <c r="B63" s="159">
        <v>2016</v>
      </c>
      <c r="C63" s="136" t="s">
        <v>56</v>
      </c>
      <c r="D63" s="35"/>
      <c r="E63" s="69">
        <v>163753.23790000001</v>
      </c>
      <c r="F63" s="69">
        <v>137871.12470000001</v>
      </c>
      <c r="G63" s="69">
        <v>211833.03400000001</v>
      </c>
      <c r="H63" s="69">
        <v>213141.3529</v>
      </c>
      <c r="I63" s="69">
        <v>282360.36050000001</v>
      </c>
      <c r="J63" s="69">
        <v>351973.65120000002</v>
      </c>
      <c r="K63" s="69">
        <v>572646.46600000001</v>
      </c>
      <c r="L63" s="69">
        <v>691212.13229999994</v>
      </c>
      <c r="M63" s="69">
        <v>383883.72620000003</v>
      </c>
      <c r="N63" s="69">
        <v>251048.9915</v>
      </c>
      <c r="O63" s="69">
        <v>150750.67860000001</v>
      </c>
      <c r="P63" s="69">
        <v>207722.21510000003</v>
      </c>
      <c r="Q63" s="68"/>
      <c r="R63" s="69">
        <f>SUM(E63:P63)</f>
        <v>3618196.9709000001</v>
      </c>
    </row>
    <row r="64" spans="2:18" ht="13.5" customHeight="1" x14ac:dyDescent="0.2">
      <c r="B64" s="159"/>
      <c r="C64" s="136" t="s">
        <v>57</v>
      </c>
      <c r="D64" s="35"/>
      <c r="E64" s="69">
        <v>418711.76209999999</v>
      </c>
      <c r="F64" s="69">
        <v>394327.87529999996</v>
      </c>
      <c r="G64" s="69">
        <v>537483.96600000001</v>
      </c>
      <c r="H64" s="69">
        <v>532436.64710000006</v>
      </c>
      <c r="I64" s="69">
        <v>672156.63950000005</v>
      </c>
      <c r="J64" s="69">
        <v>720738.34880000004</v>
      </c>
      <c r="K64" s="69">
        <v>965740.5340000001</v>
      </c>
      <c r="L64" s="69">
        <v>1160391.8677000001</v>
      </c>
      <c r="M64" s="69">
        <v>735667.27380000008</v>
      </c>
      <c r="N64" s="69">
        <v>550571.0085</v>
      </c>
      <c r="O64" s="69">
        <v>437132.32140000002</v>
      </c>
      <c r="P64" s="69">
        <v>479397.78489999997</v>
      </c>
      <c r="Q64" s="35"/>
      <c r="R64" s="69">
        <f>SUM(E64:P64)</f>
        <v>7604756.0291000009</v>
      </c>
    </row>
    <row r="65" spans="2:33" ht="13.5" customHeight="1" x14ac:dyDescent="0.2">
      <c r="B65" s="159"/>
      <c r="C65" s="136" t="s">
        <v>25</v>
      </c>
      <c r="D65" s="35"/>
      <c r="E65" s="69">
        <v>7718977</v>
      </c>
      <c r="F65" s="69">
        <v>7652718</v>
      </c>
      <c r="G65" s="69">
        <v>8149794</v>
      </c>
      <c r="H65" s="69">
        <v>6861663</v>
      </c>
      <c r="I65" s="69">
        <v>6342832</v>
      </c>
      <c r="J65" s="69">
        <v>6654241</v>
      </c>
      <c r="K65" s="69">
        <v>8139882</v>
      </c>
      <c r="L65" s="69">
        <v>8463545</v>
      </c>
      <c r="M65" s="69">
        <v>7282753</v>
      </c>
      <c r="N65" s="69">
        <v>8120015</v>
      </c>
      <c r="O65" s="69">
        <v>7839442</v>
      </c>
      <c r="P65" s="69">
        <v>7686027</v>
      </c>
      <c r="Q65" s="35"/>
      <c r="R65" s="69">
        <f>SUM(E65:P65)</f>
        <v>90911889</v>
      </c>
    </row>
    <row r="66" spans="2:33" ht="13.5" customHeight="1" x14ac:dyDescent="0.2">
      <c r="B66" s="159"/>
      <c r="C66" s="136"/>
      <c r="D66" s="35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35"/>
      <c r="R66" s="69"/>
    </row>
    <row r="67" spans="2:33" ht="13.5" customHeight="1" thickBot="1" x14ac:dyDescent="0.25">
      <c r="B67" s="160"/>
      <c r="C67" s="144" t="s">
        <v>6</v>
      </c>
      <c r="D67" s="48"/>
      <c r="E67" s="122">
        <f>+E65+E64+E63</f>
        <v>8301442</v>
      </c>
      <c r="F67" s="122">
        <f t="shared" ref="F67:P67" si="10">+F65+F64+F63</f>
        <v>8184916.9999999991</v>
      </c>
      <c r="G67" s="122">
        <f t="shared" si="10"/>
        <v>8899111</v>
      </c>
      <c r="H67" s="122">
        <f t="shared" si="10"/>
        <v>7607241</v>
      </c>
      <c r="I67" s="122">
        <f t="shared" si="10"/>
        <v>7297349</v>
      </c>
      <c r="J67" s="122">
        <f t="shared" si="10"/>
        <v>7726953</v>
      </c>
      <c r="K67" s="122">
        <f t="shared" si="10"/>
        <v>9678269</v>
      </c>
      <c r="L67" s="122">
        <f t="shared" si="10"/>
        <v>10315149</v>
      </c>
      <c r="M67" s="122">
        <f t="shared" si="10"/>
        <v>8402304</v>
      </c>
      <c r="N67" s="122">
        <f t="shared" si="10"/>
        <v>8921635</v>
      </c>
      <c r="O67" s="122">
        <f t="shared" si="10"/>
        <v>8427325</v>
      </c>
      <c r="P67" s="122">
        <f t="shared" si="10"/>
        <v>8373147</v>
      </c>
      <c r="Q67" s="35"/>
      <c r="R67" s="122">
        <f>SUM(E67:P67)</f>
        <v>102134842</v>
      </c>
    </row>
    <row r="68" spans="2:33" ht="13.5" customHeight="1" x14ac:dyDescent="0.2">
      <c r="B68" s="174" t="s">
        <v>60</v>
      </c>
      <c r="C68" s="174"/>
      <c r="D68" s="174"/>
      <c r="E68" s="174"/>
      <c r="F68" s="174"/>
      <c r="G68" s="174"/>
      <c r="H68" s="174"/>
      <c r="I68" s="174"/>
      <c r="J68" s="174"/>
      <c r="K68" s="174"/>
      <c r="L68" s="174"/>
      <c r="M68" s="174"/>
      <c r="N68" s="174"/>
      <c r="O68" s="174"/>
      <c r="P68" s="174"/>
      <c r="Q68" s="174"/>
      <c r="R68" s="174"/>
      <c r="S68" s="174"/>
    </row>
    <row r="69" spans="2:33" x14ac:dyDescent="0.2">
      <c r="B69" s="169" t="s">
        <v>21</v>
      </c>
      <c r="C69" s="169"/>
      <c r="D69" s="169"/>
      <c r="E69" s="169"/>
      <c r="F69" s="169"/>
      <c r="G69" s="169"/>
      <c r="H69" s="169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</row>
    <row r="70" spans="2:33" hidden="1" x14ac:dyDescent="0.2">
      <c r="B70" s="96" t="s">
        <v>54</v>
      </c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176"/>
      <c r="Q70" s="176"/>
      <c r="R70" s="176"/>
      <c r="S70" s="176"/>
    </row>
    <row r="71" spans="2:33" x14ac:dyDescent="0.2">
      <c r="B71" s="176"/>
      <c r="C71" s="176"/>
      <c r="D71" s="176"/>
      <c r="E71" s="176"/>
      <c r="F71" s="176"/>
      <c r="G71" s="176"/>
      <c r="H71" s="176"/>
      <c r="I71" s="176"/>
      <c r="J71" s="176"/>
      <c r="K71" s="176"/>
      <c r="L71" s="176"/>
      <c r="M71" s="176"/>
      <c r="N71" s="176"/>
      <c r="O71" s="176"/>
      <c r="P71" s="176"/>
      <c r="Q71" s="176"/>
      <c r="R71" s="176"/>
    </row>
    <row r="72" spans="2:33" ht="12.75" customHeight="1" x14ac:dyDescent="0.2"/>
    <row r="73" spans="2:33" ht="12.75" customHeight="1" x14ac:dyDescent="0.2">
      <c r="B73" s="158" t="s">
        <v>26</v>
      </c>
      <c r="Q73" s="63"/>
    </row>
    <row r="74" spans="2:33" x14ac:dyDescent="0.2">
      <c r="B74" s="158"/>
      <c r="R74" s="107"/>
      <c r="S74" s="108"/>
      <c r="T74" s="109"/>
      <c r="U74" s="109"/>
      <c r="V74" s="109"/>
      <c r="W74" s="109"/>
      <c r="X74" s="109"/>
      <c r="Y74" s="109"/>
      <c r="Z74" s="109"/>
      <c r="AA74" s="109"/>
      <c r="AB74" s="109"/>
      <c r="AC74" s="109"/>
      <c r="AD74" s="109"/>
      <c r="AE74" s="109"/>
      <c r="AF74" s="107"/>
      <c r="AG74" s="107"/>
    </row>
    <row r="75" spans="2:33" x14ac:dyDescent="0.2">
      <c r="R75" s="107"/>
      <c r="S75" s="108"/>
      <c r="T75" s="109"/>
      <c r="U75" s="109"/>
      <c r="V75" s="109"/>
      <c r="W75" s="109"/>
      <c r="X75" s="109"/>
      <c r="Y75" s="109"/>
      <c r="Z75" s="109"/>
      <c r="AA75" s="109"/>
      <c r="AB75" s="109"/>
      <c r="AC75" s="109"/>
      <c r="AD75" s="109"/>
      <c r="AE75" s="109"/>
      <c r="AF75" s="107"/>
      <c r="AG75" s="107"/>
    </row>
    <row r="76" spans="2:33" x14ac:dyDescent="0.2"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R76" s="107"/>
      <c r="S76" s="175"/>
      <c r="T76" s="175"/>
      <c r="U76" s="175"/>
      <c r="V76" s="175"/>
      <c r="W76" s="175"/>
      <c r="X76" s="175"/>
      <c r="Y76" s="175"/>
      <c r="Z76" s="175"/>
      <c r="AA76" s="175"/>
      <c r="AB76" s="175"/>
      <c r="AC76" s="175"/>
      <c r="AD76" s="175"/>
      <c r="AE76" s="175"/>
      <c r="AF76" s="107"/>
      <c r="AG76" s="107"/>
    </row>
    <row r="77" spans="2:33" x14ac:dyDescent="0.2"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</row>
    <row r="78" spans="2:33" x14ac:dyDescent="0.2">
      <c r="F78" s="119"/>
      <c r="G78" s="107"/>
      <c r="H78" s="107"/>
      <c r="I78" s="107"/>
      <c r="J78" s="118"/>
      <c r="K78" s="107"/>
      <c r="L78" s="118"/>
      <c r="M78" s="107"/>
      <c r="N78" s="118"/>
      <c r="O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</row>
    <row r="79" spans="2:33" x14ac:dyDescent="0.2">
      <c r="F79" s="119"/>
      <c r="G79" s="107"/>
      <c r="H79" s="107"/>
      <c r="I79" s="107"/>
      <c r="J79" s="118"/>
      <c r="K79" s="107"/>
      <c r="L79" s="118"/>
      <c r="M79" s="107"/>
      <c r="N79" s="118"/>
      <c r="O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</row>
    <row r="80" spans="2:33" x14ac:dyDescent="0.2">
      <c r="F80" s="121"/>
      <c r="G80" s="107"/>
      <c r="H80" s="107"/>
      <c r="I80" s="107"/>
      <c r="J80" s="121"/>
      <c r="K80" s="107"/>
      <c r="L80" s="121"/>
      <c r="M80" s="107"/>
      <c r="N80" s="121"/>
      <c r="O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</row>
    <row r="81" spans="6:15" x14ac:dyDescent="0.2">
      <c r="F81" s="107"/>
      <c r="G81" s="107"/>
      <c r="H81" s="107"/>
      <c r="I81" s="107"/>
      <c r="J81" s="107"/>
      <c r="K81" s="107"/>
      <c r="L81" s="107"/>
      <c r="M81" s="107"/>
      <c r="N81" s="107"/>
      <c r="O81" s="107"/>
    </row>
    <row r="82" spans="6:15" x14ac:dyDescent="0.2">
      <c r="F82" s="107"/>
      <c r="G82" s="107"/>
      <c r="H82" s="107"/>
      <c r="I82" s="107"/>
      <c r="J82" s="107"/>
      <c r="K82" s="107"/>
      <c r="L82" s="107"/>
      <c r="M82" s="107"/>
      <c r="N82" s="107"/>
      <c r="O82" s="107"/>
    </row>
    <row r="83" spans="6:15" x14ac:dyDescent="0.2">
      <c r="F83" s="107"/>
      <c r="G83" s="107"/>
      <c r="H83" s="107"/>
      <c r="I83" s="107"/>
      <c r="J83" s="107"/>
      <c r="K83" s="107"/>
      <c r="L83" s="107"/>
      <c r="M83" s="107"/>
      <c r="N83" s="107"/>
      <c r="O83" s="107"/>
    </row>
    <row r="84" spans="6:15" x14ac:dyDescent="0.2">
      <c r="F84" s="107"/>
      <c r="G84" s="107"/>
      <c r="H84" s="107"/>
      <c r="I84" s="107"/>
      <c r="J84" s="107"/>
      <c r="K84" s="107"/>
      <c r="L84" s="107"/>
      <c r="M84" s="107"/>
      <c r="N84" s="107"/>
      <c r="O84" s="107"/>
    </row>
  </sheetData>
  <mergeCells count="20">
    <mergeCell ref="B1:R1"/>
    <mergeCell ref="B39:B43"/>
    <mergeCell ref="B27:B31"/>
    <mergeCell ref="B21:B25"/>
    <mergeCell ref="B9:B13"/>
    <mergeCell ref="B15:B19"/>
    <mergeCell ref="B2:R2"/>
    <mergeCell ref="T3:T4"/>
    <mergeCell ref="B33:B37"/>
    <mergeCell ref="B68:S68"/>
    <mergeCell ref="S76:AE76"/>
    <mergeCell ref="P71:R71"/>
    <mergeCell ref="B69:H69"/>
    <mergeCell ref="P70:S70"/>
    <mergeCell ref="B73:B74"/>
    <mergeCell ref="B71:O71"/>
    <mergeCell ref="B57:B61"/>
    <mergeCell ref="B63:B67"/>
    <mergeCell ref="B51:B55"/>
    <mergeCell ref="B45:B49"/>
  </mergeCells>
  <phoneticPr fontId="2" type="noConversion"/>
  <hyperlinks>
    <hyperlink ref="B73" location="EPA!A1" display="Índice"/>
    <hyperlink ref="B73:B74" location="'Sector Turístico'!A1" display="Índice"/>
    <hyperlink ref="T3" location="EPA!A1" display="Índice"/>
    <hyperlink ref="T3:T4" location="'Sector Turístico'!A1" display="Índice"/>
  </hyperlinks>
  <pageMargins left="0.75" right="0.75" top="1" bottom="1" header="0" footer="0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AE24"/>
  <sheetViews>
    <sheetView zoomScale="90" workbookViewId="0">
      <selection activeCell="A20" sqref="A20:A21"/>
    </sheetView>
  </sheetViews>
  <sheetFormatPr baseColWidth="10" defaultRowHeight="12.75" x14ac:dyDescent="0.2"/>
  <cols>
    <col min="1" max="1" width="11.42578125" style="51"/>
    <col min="2" max="2" width="11.42578125" style="81"/>
    <col min="3" max="3" width="1.42578125" style="51" customWidth="1"/>
    <col min="4" max="15" width="8.85546875" style="51" bestFit="1" customWidth="1"/>
    <col min="16" max="16" width="1.42578125" style="51" customWidth="1"/>
    <col min="17" max="17" width="12.5703125" style="51" customWidth="1"/>
    <col min="18" max="16384" width="11.42578125" style="51"/>
  </cols>
  <sheetData>
    <row r="1" spans="2:20" ht="17.25" customHeight="1" x14ac:dyDescent="0.2">
      <c r="B1" s="165" t="s">
        <v>86</v>
      </c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73"/>
      <c r="S1" s="73"/>
      <c r="T1" s="73"/>
    </row>
    <row r="2" spans="2:20" ht="15.75" customHeight="1" thickBot="1" x14ac:dyDescent="0.25">
      <c r="B2" s="168" t="s">
        <v>90</v>
      </c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73"/>
      <c r="S2" s="73"/>
      <c r="T2" s="73"/>
    </row>
    <row r="3" spans="2:20" ht="18.75" customHeight="1" x14ac:dyDescent="0.2">
      <c r="B3" s="54" t="s">
        <v>22</v>
      </c>
      <c r="C3" s="74"/>
      <c r="D3" s="54" t="s">
        <v>9</v>
      </c>
      <c r="E3" s="54" t="s">
        <v>10</v>
      </c>
      <c r="F3" s="75" t="s">
        <v>11</v>
      </c>
      <c r="G3" s="54" t="s">
        <v>12</v>
      </c>
      <c r="H3" s="54" t="s">
        <v>13</v>
      </c>
      <c r="I3" s="54" t="s">
        <v>14</v>
      </c>
      <c r="J3" s="54" t="s">
        <v>15</v>
      </c>
      <c r="K3" s="54" t="s">
        <v>16</v>
      </c>
      <c r="L3" s="54" t="s">
        <v>17</v>
      </c>
      <c r="M3" s="54" t="s">
        <v>18</v>
      </c>
      <c r="N3" s="54" t="s">
        <v>19</v>
      </c>
      <c r="O3" s="54" t="s">
        <v>20</v>
      </c>
      <c r="P3" s="74"/>
      <c r="Q3" s="54" t="s">
        <v>52</v>
      </c>
      <c r="R3" s="73"/>
      <c r="S3" s="73"/>
      <c r="T3" s="73"/>
    </row>
    <row r="4" spans="2:20" ht="14.25" x14ac:dyDescent="0.2">
      <c r="B4" s="66"/>
      <c r="C4" s="66"/>
      <c r="D4" s="66"/>
      <c r="E4" s="66"/>
      <c r="F4" s="7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</row>
    <row r="5" spans="2:20" ht="14.25" hidden="1" x14ac:dyDescent="0.2">
      <c r="B5" s="73">
        <v>2005</v>
      </c>
      <c r="C5" s="66"/>
      <c r="D5" s="77">
        <v>8.5299999999999994</v>
      </c>
      <c r="E5" s="78">
        <v>8</v>
      </c>
      <c r="F5" s="78">
        <v>7.23</v>
      </c>
      <c r="G5" s="78">
        <v>7.3</v>
      </c>
      <c r="H5" s="77">
        <v>7.09</v>
      </c>
      <c r="I5" s="77">
        <v>7.15</v>
      </c>
      <c r="J5" s="77">
        <v>7.28</v>
      </c>
      <c r="K5" s="77">
        <v>7.84</v>
      </c>
      <c r="L5" s="77">
        <v>7.45</v>
      </c>
      <c r="M5" s="77">
        <v>7.32</v>
      </c>
      <c r="N5" s="77">
        <v>7.72</v>
      </c>
      <c r="O5" s="77">
        <v>7.44</v>
      </c>
      <c r="P5" s="77"/>
      <c r="Q5" s="78">
        <f t="shared" ref="Q5:Q15" si="0">+AVERAGE(D5:O5)</f>
        <v>7.5291666666666659</v>
      </c>
      <c r="R5" s="66"/>
      <c r="S5" s="66"/>
      <c r="T5" s="66"/>
    </row>
    <row r="6" spans="2:20" ht="14.25" x14ac:dyDescent="0.2">
      <c r="B6" s="73">
        <v>2007</v>
      </c>
      <c r="C6" s="66"/>
      <c r="D6" s="78">
        <f>'Tabla 9.11'!E13/'Tabla 9.10'!F21</f>
        <v>8.4932933419925138</v>
      </c>
      <c r="E6" s="78">
        <f>'Tabla 9.11'!F13/'Tabla 9.10'!G21</f>
        <v>7.872487626535805</v>
      </c>
      <c r="F6" s="78">
        <f>'Tabla 9.11'!G13/'Tabla 9.10'!H21</f>
        <v>7.4703514878599098</v>
      </c>
      <c r="G6" s="78">
        <f>'Tabla 9.11'!H13/'Tabla 9.10'!I21</f>
        <v>6.8332136976316171</v>
      </c>
      <c r="H6" s="78">
        <f>'Tabla 9.11'!I13/'Tabla 9.10'!J21</f>
        <v>7.0994768565753796</v>
      </c>
      <c r="I6" s="78">
        <f>'Tabla 9.11'!J13/'Tabla 9.10'!K21</f>
        <v>6.829119269414754</v>
      </c>
      <c r="J6" s="78">
        <f>'Tabla 9.11'!K13/'Tabla 9.10'!L21</f>
        <v>7.4260731438675887</v>
      </c>
      <c r="K6" s="78">
        <f>'Tabla 9.11'!L13/'Tabla 9.10'!M21</f>
        <v>7.8965467352520271</v>
      </c>
      <c r="L6" s="78">
        <f>'Tabla 9.11'!M13/'Tabla 9.10'!N21</f>
        <v>7.2113023126006928</v>
      </c>
      <c r="M6" s="78">
        <f>'Tabla 9.11'!N13/'Tabla 9.10'!O21</f>
        <v>6.9327460217908143</v>
      </c>
      <c r="N6" s="78">
        <f>'Tabla 9.11'!O13/'Tabla 9.10'!P21</f>
        <v>7.2921715610746141</v>
      </c>
      <c r="O6" s="78">
        <f>'Tabla 9.11'!P13/'Tabla 9.10'!Q21</f>
        <v>7.2631804239179534</v>
      </c>
      <c r="P6" s="77"/>
      <c r="Q6" s="78">
        <f t="shared" si="0"/>
        <v>7.3849968732094737</v>
      </c>
      <c r="R6" s="66"/>
      <c r="S6" s="66"/>
      <c r="T6" s="66"/>
    </row>
    <row r="7" spans="2:20" s="35" customFormat="1" ht="14.25" x14ac:dyDescent="0.2">
      <c r="B7" s="73">
        <v>2008</v>
      </c>
      <c r="D7" s="78">
        <f>'Tabla 9.11'!E19/'Tabla 9.10'!F27</f>
        <v>7.9656643500997726</v>
      </c>
      <c r="E7" s="78">
        <f>'Tabla 9.11'!F19/'Tabla 9.10'!G27</f>
        <v>7.6010120629517957</v>
      </c>
      <c r="F7" s="78">
        <f>'Tabla 9.11'!G19/'Tabla 9.10'!H27</f>
        <v>7.324412964187287</v>
      </c>
      <c r="G7" s="78">
        <f>'Tabla 9.11'!H19/'Tabla 9.10'!I27</f>
        <v>6.9027892005179421</v>
      </c>
      <c r="H7" s="78">
        <f>'Tabla 9.11'!I19/'Tabla 9.10'!J27</f>
        <v>6.6316866920396702</v>
      </c>
      <c r="I7" s="78">
        <f>'Tabla 9.11'!J19/'Tabla 9.10'!K27</f>
        <v>6.8950860819861051</v>
      </c>
      <c r="J7" s="78">
        <f>'Tabla 9.11'!K19/'Tabla 9.10'!L27</f>
        <v>7.4127226563676336</v>
      </c>
      <c r="K7" s="78">
        <f>'Tabla 9.11'!L19/'Tabla 9.10'!M27</f>
        <v>7.7974708198272147</v>
      </c>
      <c r="L7" s="78">
        <f>'Tabla 9.11'!M19/'Tabla 9.10'!N27</f>
        <v>7.2267147959472213</v>
      </c>
      <c r="M7" s="78">
        <f>'Tabla 9.11'!N19/'Tabla 9.10'!O27</f>
        <v>7.1502051130406734</v>
      </c>
      <c r="N7" s="78">
        <f>'Tabla 9.11'!O19/'Tabla 9.10'!P27</f>
        <v>7.4253093723434871</v>
      </c>
      <c r="O7" s="78">
        <f>'Tabla 9.11'!P19/'Tabla 9.10'!Q27</f>
        <v>7.5216786084995908</v>
      </c>
      <c r="P7" s="78"/>
      <c r="Q7" s="78">
        <f t="shared" si="0"/>
        <v>7.3212293931506993</v>
      </c>
      <c r="R7" s="66"/>
      <c r="S7" s="66"/>
      <c r="T7" s="66"/>
    </row>
    <row r="8" spans="2:20" s="35" customFormat="1" ht="14.25" x14ac:dyDescent="0.2">
      <c r="B8" s="73">
        <v>2009</v>
      </c>
      <c r="D8" s="78">
        <f>'Tabla 9.11'!E25/'Tabla 9.10'!F33</f>
        <v>8.4707119522191832</v>
      </c>
      <c r="E8" s="78">
        <f>'Tabla 9.11'!F25/'Tabla 9.10'!G33</f>
        <v>7.9388090080285822</v>
      </c>
      <c r="F8" s="78">
        <f>'Tabla 9.11'!G25/'Tabla 9.10'!H33</f>
        <v>7.7314034742099587</v>
      </c>
      <c r="G8" s="78">
        <f>'Tabla 9.11'!H25/'Tabla 9.10'!I33</f>
        <v>7.1760355623466383</v>
      </c>
      <c r="H8" s="78">
        <f>'Tabla 9.11'!I25/'Tabla 9.10'!J33</f>
        <v>6.9725549587856293</v>
      </c>
      <c r="I8" s="78">
        <f>'Tabla 9.11'!J25/'Tabla 9.10'!K33</f>
        <v>6.9742674846490385</v>
      </c>
      <c r="J8" s="78">
        <f>'Tabla 9.11'!K25/'Tabla 9.10'!L33</f>
        <v>7.3194861479872335</v>
      </c>
      <c r="K8" s="78">
        <f>'Tabla 9.11'!L25/'Tabla 9.10'!M33</f>
        <v>7.7600159142644189</v>
      </c>
      <c r="L8" s="78">
        <f>'Tabla 9.11'!M25/'Tabla 9.10'!N33</f>
        <v>7.5451119732848557</v>
      </c>
      <c r="M8" s="78">
        <f>'Tabla 9.11'!N25/'Tabla 9.10'!O33</f>
        <v>7.0591687714621498</v>
      </c>
      <c r="N8" s="78">
        <f>'Tabla 9.11'!O25/'Tabla 9.10'!P33</f>
        <v>7.5946449583420321</v>
      </c>
      <c r="O8" s="78">
        <f>'Tabla 9.11'!P25/'Tabla 9.10'!Q33</f>
        <v>7.5773641506537066</v>
      </c>
      <c r="P8" s="77"/>
      <c r="Q8" s="78">
        <f t="shared" si="0"/>
        <v>7.5099645296861199</v>
      </c>
      <c r="R8" s="66"/>
      <c r="S8" s="66"/>
      <c r="T8" s="66"/>
    </row>
    <row r="9" spans="2:20" s="35" customFormat="1" ht="14.25" x14ac:dyDescent="0.2">
      <c r="B9" s="73">
        <v>2010</v>
      </c>
      <c r="D9" s="78">
        <f>'Tabla 9.11'!E31/'Tabla 9.10'!F39</f>
        <v>8.2151936387792492</v>
      </c>
      <c r="E9" s="78">
        <f>'Tabla 9.11'!F31/'Tabla 9.10'!G39</f>
        <v>7.8623372151649678</v>
      </c>
      <c r="F9" s="78">
        <f>'Tabla 9.11'!G31/'Tabla 9.10'!H39</f>
        <v>7.8505947337036686</v>
      </c>
      <c r="G9" s="78">
        <f>'Tabla 9.11'!H31/'Tabla 9.10'!I39</f>
        <v>6.7298096371207619</v>
      </c>
      <c r="H9" s="78">
        <f>'Tabla 9.11'!I31/'Tabla 9.10'!J39</f>
        <v>6.6839136533936276</v>
      </c>
      <c r="I9" s="78">
        <f>'Tabla 9.11'!J31/'Tabla 9.10'!K39</f>
        <v>7.0295658897718427</v>
      </c>
      <c r="J9" s="78">
        <f>'Tabla 9.11'!K31/'Tabla 9.10'!L39</f>
        <v>7.3779442278544627</v>
      </c>
      <c r="K9" s="78">
        <f>'Tabla 9.11'!L31/'Tabla 9.10'!M39</f>
        <v>7.9190506136066663</v>
      </c>
      <c r="L9" s="78">
        <f>'Tabla 9.11'!M31/'Tabla 9.10'!N39</f>
        <v>7.4755285669343987</v>
      </c>
      <c r="M9" s="78">
        <f>'Tabla 9.11'!N31/'Tabla 9.10'!O39</f>
        <v>7.1468988658817505</v>
      </c>
      <c r="N9" s="78">
        <f>'Tabla 9.11'!O31/'Tabla 9.10'!P39</f>
        <v>7.7612162506240363</v>
      </c>
      <c r="O9" s="78">
        <f>'Tabla 9.11'!P31/'Tabla 9.10'!Q39</f>
        <v>7.5667984180690242</v>
      </c>
      <c r="P9" s="77"/>
      <c r="Q9" s="78">
        <f t="shared" si="0"/>
        <v>7.4682376425753718</v>
      </c>
      <c r="R9" s="66"/>
      <c r="S9" s="66"/>
      <c r="T9" s="66"/>
    </row>
    <row r="10" spans="2:20" s="35" customFormat="1" ht="14.25" x14ac:dyDescent="0.2">
      <c r="B10" s="73">
        <v>2011</v>
      </c>
      <c r="D10" s="78">
        <f>'Tabla 9.11'!E37/'Tabla 9.10'!F45</f>
        <v>8.4576528451474093</v>
      </c>
      <c r="E10" s="78">
        <f>'Tabla 9.11'!F37/'Tabla 9.10'!G45</f>
        <v>8.0256063459391989</v>
      </c>
      <c r="F10" s="78">
        <f>'Tabla 9.11'!G37/'Tabla 9.10'!H45</f>
        <v>8.1635053566596554</v>
      </c>
      <c r="G10" s="78">
        <f>'Tabla 9.11'!H37/'Tabla 9.10'!I45</f>
        <v>7.2359961218732103</v>
      </c>
      <c r="H10" s="78">
        <f>'Tabla 9.11'!I37/'Tabla 9.10'!J45</f>
        <v>7.108970939069688</v>
      </c>
      <c r="I10" s="78">
        <f>'Tabla 9.11'!J37/'Tabla 9.10'!K45</f>
        <v>7.2445322808811117</v>
      </c>
      <c r="J10" s="78">
        <f>'Tabla 9.11'!K37/'Tabla 9.10'!L45</f>
        <v>7.3940762453192646</v>
      </c>
      <c r="K10" s="78">
        <f>'Tabla 9.11'!L37/'Tabla 9.10'!M45</f>
        <v>8.1155637864064865</v>
      </c>
      <c r="L10" s="78">
        <f>'Tabla 9.11'!M37/'Tabla 9.10'!N45</f>
        <v>7.6014044372724072</v>
      </c>
      <c r="M10" s="78">
        <f>'Tabla 9.11'!N37/'Tabla 9.10'!O45</f>
        <v>7.4037803110934437</v>
      </c>
      <c r="N10" s="78">
        <f>'Tabla 9.11'!O37/'Tabla 9.10'!P45</f>
        <v>8.0752247596634543</v>
      </c>
      <c r="O10" s="78">
        <f>'Tabla 9.11'!P37/'Tabla 9.10'!Q45</f>
        <v>7.8549712736260098</v>
      </c>
      <c r="P10" s="77"/>
      <c r="Q10" s="78">
        <f t="shared" si="0"/>
        <v>7.7234403919126109</v>
      </c>
      <c r="R10" s="66"/>
      <c r="S10" s="66"/>
      <c r="T10" s="66"/>
    </row>
    <row r="11" spans="2:20" s="35" customFormat="1" ht="14.25" x14ac:dyDescent="0.2">
      <c r="B11" s="73">
        <v>2012</v>
      </c>
      <c r="D11" s="114">
        <f>'Tabla 9.11'!E43/'Tabla 9.10'!F51</f>
        <v>8.720837861871356</v>
      </c>
      <c r="E11" s="114">
        <f>'Tabla 9.11'!F43/'Tabla 9.10'!G51</f>
        <v>8.2349095410502322</v>
      </c>
      <c r="F11" s="114">
        <f>'Tabla 9.11'!G43/'Tabla 9.10'!H51</f>
        <v>7.9347131094122201</v>
      </c>
      <c r="G11" s="114">
        <f>'Tabla 9.11'!H43/'Tabla 9.10'!I51</f>
        <v>7.3991696274654215</v>
      </c>
      <c r="H11" s="114">
        <f>'Tabla 9.11'!I43/'Tabla 9.10'!J51</f>
        <v>7.2586214783785019</v>
      </c>
      <c r="I11" s="114">
        <f>'Tabla 9.11'!J43/'Tabla 9.10'!K51</f>
        <v>7.145958217276644</v>
      </c>
      <c r="J11" s="114">
        <f>'Tabla 9.11'!K43/'Tabla 9.10'!L51</f>
        <v>7.5177662393906726</v>
      </c>
      <c r="K11" s="114">
        <f>'Tabla 9.11'!L43/'Tabla 9.10'!M51</f>
        <v>7.9491600148716595</v>
      </c>
      <c r="L11" s="114">
        <f>'Tabla 9.11'!M43/'Tabla 9.10'!N51</f>
        <v>7.7001737335246023</v>
      </c>
      <c r="M11" s="114">
        <f>'Tabla 9.11'!N43/'Tabla 9.10'!O51</f>
        <v>7.3718977956312326</v>
      </c>
      <c r="N11" s="114">
        <f>'Tabla 9.11'!O43/'Tabla 9.10'!P51</f>
        <v>8.1049868477531124</v>
      </c>
      <c r="O11" s="114">
        <f>'Tabla 9.11'!P43/'Tabla 9.10'!Q51</f>
        <v>7.9720527373579575</v>
      </c>
      <c r="Q11" s="78">
        <f t="shared" si="0"/>
        <v>7.7758539336653003</v>
      </c>
      <c r="R11" s="66"/>
      <c r="S11" s="66"/>
      <c r="T11" s="66"/>
    </row>
    <row r="12" spans="2:20" s="35" customFormat="1" ht="14.25" x14ac:dyDescent="0.2">
      <c r="B12" s="73">
        <v>2013</v>
      </c>
      <c r="D12" s="114">
        <f>'Tabla 9.11'!E49/'Tabla 9.10'!F57</f>
        <v>8.8798331365964902</v>
      </c>
      <c r="E12" s="114">
        <f>'Tabla 9.11'!F49/'Tabla 9.10'!G57</f>
        <v>8.1102400783929447</v>
      </c>
      <c r="F12" s="114">
        <f>'Tabla 9.11'!G49/'Tabla 9.10'!H57</f>
        <v>7.5141627144331649</v>
      </c>
      <c r="G12" s="114">
        <f>'Tabla 9.11'!H49/'Tabla 9.10'!I57</f>
        <v>7.5876553323494864</v>
      </c>
      <c r="H12" s="114">
        <f>'Tabla 9.11'!I49/'Tabla 9.10'!J57</f>
        <v>7.2233445701757448</v>
      </c>
      <c r="I12" s="114">
        <f>'Tabla 9.11'!J49/'Tabla 9.10'!K57</f>
        <v>7.2193592086015625</v>
      </c>
      <c r="J12" s="114">
        <f>'Tabla 9.11'!K49/'Tabla 9.10'!L57</f>
        <v>7.7307890462425251</v>
      </c>
      <c r="K12" s="114">
        <f>'Tabla 9.11'!L49/'Tabla 9.10'!M57</f>
        <v>7.9632609266607925</v>
      </c>
      <c r="L12" s="114">
        <f>'Tabla 9.11'!M49/'Tabla 9.10'!N57</f>
        <v>7.6223003720082021</v>
      </c>
      <c r="M12" s="114">
        <f>'Tabla 9.11'!N49/'Tabla 9.10'!O57</f>
        <v>7.6150564271951557</v>
      </c>
      <c r="N12" s="114">
        <f>'Tabla 9.11'!O49/'Tabla 9.10'!P57</f>
        <v>7.8759770058468037</v>
      </c>
      <c r="O12" s="114">
        <f>'Tabla 9.11'!P49/'Tabla 9.10'!Q57</f>
        <v>8.1719547054897461</v>
      </c>
      <c r="P12" s="35">
        <v>8.9854223031796625</v>
      </c>
      <c r="Q12" s="78">
        <f t="shared" si="0"/>
        <v>7.7928277936660519</v>
      </c>
      <c r="R12" s="66"/>
      <c r="S12" s="66"/>
      <c r="T12" s="66"/>
    </row>
    <row r="13" spans="2:20" s="35" customFormat="1" ht="14.25" x14ac:dyDescent="0.2">
      <c r="B13" s="73">
        <v>2014</v>
      </c>
      <c r="D13" s="78">
        <f>'Tabla 9.11'!E55/'Tabla 9.10'!F63</f>
        <v>8.9854233746752037</v>
      </c>
      <c r="E13" s="78">
        <f>'Tabla 9.11'!F55/'Tabla 9.10'!G63</f>
        <v>8.2717005270197212</v>
      </c>
      <c r="F13" s="78">
        <f>'Tabla 9.11'!G55/'Tabla 9.10'!H63</f>
        <v>7.9873993070850053</v>
      </c>
      <c r="G13" s="78">
        <f>'Tabla 9.11'!H55/'Tabla 9.10'!I63</f>
        <v>7.3449976068969836</v>
      </c>
      <c r="H13" s="78">
        <f>'Tabla 9.11'!I55/'Tabla 9.10'!J63</f>
        <v>7.038964611276441</v>
      </c>
      <c r="I13" s="78">
        <f>'Tabla 9.11'!J55/'Tabla 9.10'!K63</f>
        <v>7.3615766857646543</v>
      </c>
      <c r="J13" s="78">
        <f>'Tabla 9.11'!K55/'Tabla 9.10'!L63</f>
        <v>7.6721176131491919</v>
      </c>
      <c r="K13" s="78">
        <f>'Tabla 9.11'!L55/'Tabla 9.10'!M63</f>
        <v>7.9287818854762975</v>
      </c>
      <c r="L13" s="78">
        <f>'Tabla 9.11'!M55/'Tabla 9.10'!N63</f>
        <v>7.7531782357712435</v>
      </c>
      <c r="M13" s="78">
        <f>'Tabla 9.11'!N55/'Tabla 9.10'!O63</f>
        <v>7.5078591186449559</v>
      </c>
      <c r="N13" s="78">
        <f>'Tabla 9.11'!O55/'Tabla 9.10'!P63</f>
        <v>7.7873540743460152</v>
      </c>
      <c r="O13" s="78">
        <f>'Tabla 9.11'!P55/'Tabla 9.10'!Q63</f>
        <v>7.9507602722994157</v>
      </c>
      <c r="P13" s="77"/>
      <c r="Q13" s="78">
        <f t="shared" si="0"/>
        <v>7.7991761093670933</v>
      </c>
      <c r="R13" s="66"/>
      <c r="S13" s="66"/>
      <c r="T13" s="66"/>
    </row>
    <row r="14" spans="2:20" s="35" customFormat="1" ht="14.25" x14ac:dyDescent="0.2">
      <c r="B14" s="125">
        <v>2015</v>
      </c>
      <c r="C14" s="35">
        <v>2015</v>
      </c>
      <c r="D14" s="78">
        <f>'Tabla 9.11'!E61/'Tabla 9.10'!F69</f>
        <v>8.5718898154000485</v>
      </c>
      <c r="E14" s="78">
        <f>'Tabla 9.11'!F61/'Tabla 9.10'!G69</f>
        <v>8.1038000203557043</v>
      </c>
      <c r="F14" s="78">
        <f>'Tabla 9.11'!G61/'Tabla 9.10'!H69</f>
        <v>7.864160985939586</v>
      </c>
      <c r="G14" s="78">
        <f>'Tabla 9.11'!H61/'Tabla 9.10'!I69</f>
        <v>7.2123467849801957</v>
      </c>
      <c r="H14" s="78">
        <f>'Tabla 9.11'!I61/'Tabla 9.10'!J69</f>
        <v>6.8970766793109242</v>
      </c>
      <c r="I14" s="78">
        <f>'Tabla 9.11'!J61/'Tabla 9.10'!K69</f>
        <v>7.2679919235698174</v>
      </c>
      <c r="J14" s="78">
        <f>'Tabla 9.11'!K61/'Tabla 9.10'!L69</f>
        <v>7.6968979177064645</v>
      </c>
      <c r="K14" s="78">
        <f>'Tabla 9.11'!L61/'Tabla 9.10'!M69</f>
        <v>8.0407352335616995</v>
      </c>
      <c r="L14" s="78">
        <f>'Tabla 9.11'!M61/'Tabla 9.10'!N69</f>
        <v>7.7702693345552669</v>
      </c>
      <c r="M14" s="78">
        <f>'Tabla 9.11'!N61/'Tabla 9.10'!O69</f>
        <v>7.3293282578411807</v>
      </c>
      <c r="N14" s="78">
        <f>'Tabla 9.11'!O61/'Tabla 9.10'!P69</f>
        <v>7.8628579356487691</v>
      </c>
      <c r="O14" s="78">
        <f>'Tabla 9.11'!P61/'Tabla 9.10'!Q69</f>
        <v>7.8988315561304061</v>
      </c>
      <c r="P14" s="77"/>
      <c r="Q14" s="78">
        <f t="shared" si="0"/>
        <v>7.7096822037500061</v>
      </c>
      <c r="R14" s="66"/>
      <c r="S14" s="66"/>
      <c r="T14" s="66"/>
    </row>
    <row r="15" spans="2:20" s="35" customFormat="1" ht="15" thickBot="1" x14ac:dyDescent="0.25">
      <c r="B15" s="148">
        <v>2016</v>
      </c>
      <c r="C15" s="126"/>
      <c r="D15" s="79">
        <f>'Tabla 9.11'!E67/'Tabla 9.10'!F75</f>
        <v>8.131199084762331</v>
      </c>
      <c r="E15" s="79">
        <f>'Tabla 9.11'!F67/'Tabla 9.10'!G75</f>
        <v>7.9682057093235272</v>
      </c>
      <c r="F15" s="79">
        <f>'Tabla 9.11'!G67/'Tabla 9.10'!H75</f>
        <v>7.8165020206358697</v>
      </c>
      <c r="G15" s="79">
        <f>'Tabla 9.11'!H67/'Tabla 9.10'!I75</f>
        <v>7.1021900604231867</v>
      </c>
      <c r="H15" s="79">
        <f>'Tabla 9.11'!I67/'Tabla 9.10'!J75</f>
        <v>7.143450502376794</v>
      </c>
      <c r="I15" s="79">
        <f>'Tabla 9.11'!J67/'Tabla 9.10'!K75</f>
        <v>7.3365878345018265</v>
      </c>
      <c r="J15" s="79">
        <f>'Tabla 9.11'!K67/'Tabla 9.10'!L75</f>
        <v>7.6916594941829368</v>
      </c>
      <c r="K15" s="79">
        <f>'Tabla 9.11'!L67/'Tabla 9.10'!M75</f>
        <v>8.219117798216601</v>
      </c>
      <c r="L15" s="79">
        <f>'Tabla 9.11'!M67/'Tabla 9.10'!N75</f>
        <v>7.9091599669035944</v>
      </c>
      <c r="M15" s="79">
        <f>'Tabla 9.11'!N67/'Tabla 9.10'!O75</f>
        <v>7.4013772998551524</v>
      </c>
      <c r="N15" s="79">
        <f>'Tabla 9.11'!O67/'Tabla 9.10'!P75</f>
        <v>8.0679618435639728</v>
      </c>
      <c r="O15" s="79">
        <f>'Tabla 9.11'!P67/'Tabla 9.10'!Q75</f>
        <v>7.6448036243018862</v>
      </c>
      <c r="P15" s="126"/>
      <c r="Q15" s="79">
        <f t="shared" si="0"/>
        <v>7.7026846032539744</v>
      </c>
      <c r="R15" s="66"/>
      <c r="S15" s="66"/>
      <c r="T15" s="66"/>
    </row>
    <row r="16" spans="2:20" ht="13.5" customHeight="1" x14ac:dyDescent="0.2">
      <c r="B16" s="174" t="s">
        <v>60</v>
      </c>
      <c r="C16" s="174"/>
      <c r="D16" s="174"/>
      <c r="E16" s="174"/>
      <c r="F16" s="174"/>
      <c r="G16" s="174"/>
      <c r="H16" s="174"/>
      <c r="I16" s="174"/>
      <c r="J16" s="174"/>
      <c r="K16" s="174"/>
      <c r="L16" s="174"/>
      <c r="M16" s="174"/>
      <c r="N16" s="174"/>
      <c r="O16" s="174"/>
      <c r="P16" s="174"/>
      <c r="Q16" s="174"/>
      <c r="R16" s="174"/>
      <c r="S16" s="174"/>
      <c r="T16" s="56"/>
    </row>
    <row r="17" spans="1:31" ht="13.5" customHeight="1" x14ac:dyDescent="0.2">
      <c r="B17" s="169" t="s">
        <v>21</v>
      </c>
      <c r="C17" s="169"/>
      <c r="D17" s="169"/>
      <c r="E17" s="169"/>
      <c r="F17" s="169"/>
      <c r="G17" s="169"/>
      <c r="H17" s="169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56"/>
    </row>
    <row r="18" spans="1:31" ht="13.5" customHeight="1" x14ac:dyDescent="0.2">
      <c r="B18" s="177"/>
      <c r="C18" s="177"/>
      <c r="D18" s="177"/>
      <c r="E18" s="177"/>
      <c r="F18" s="177"/>
      <c r="G18" s="177"/>
      <c r="H18" s="177"/>
      <c r="I18" s="177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</row>
    <row r="20" spans="1:31" x14ac:dyDescent="0.2">
      <c r="A20" s="158" t="s">
        <v>26</v>
      </c>
    </row>
    <row r="21" spans="1:31" x14ac:dyDescent="0.2">
      <c r="A21" s="158"/>
      <c r="S21" s="90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4"/>
    </row>
    <row r="24" spans="1:31" ht="27" customHeight="1" x14ac:dyDescent="0.2"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17"/>
      <c r="O24" s="117"/>
    </row>
  </sheetData>
  <mergeCells count="6">
    <mergeCell ref="B18:I18"/>
    <mergeCell ref="A20:A21"/>
    <mergeCell ref="B1:Q1"/>
    <mergeCell ref="B2:Q2"/>
    <mergeCell ref="B16:S16"/>
    <mergeCell ref="B17:H17"/>
  </mergeCells>
  <phoneticPr fontId="2" type="noConversion"/>
  <hyperlinks>
    <hyperlink ref="A20" location="EPA!A1" display="Índice"/>
    <hyperlink ref="A20:A21" location="'Sector Turístico'!A1" display="Índice"/>
  </hyperlinks>
  <pageMargins left="0.75" right="0.75" top="1" bottom="1" header="0" footer="0"/>
  <pageSetup orientation="portrait" horizontalDpi="1200" verticalDpi="1200" r:id="rId1"/>
  <headerFooter alignWithMargins="0"/>
  <ignoredErrors>
    <ignoredError sqref="Q12" formulaRange="1"/>
  </ignoredError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B2:R40"/>
  <sheetViews>
    <sheetView zoomScale="90" workbookViewId="0">
      <selection activeCell="B38" sqref="B38:B39"/>
    </sheetView>
  </sheetViews>
  <sheetFormatPr baseColWidth="10" defaultRowHeight="12.75" x14ac:dyDescent="0.2"/>
  <cols>
    <col min="1" max="2" width="11.42578125" style="35"/>
    <col min="3" max="3" width="1.28515625" style="35" customWidth="1"/>
    <col min="4" max="5" width="6.7109375" style="35" customWidth="1"/>
    <col min="6" max="6" width="7.140625" style="35" customWidth="1"/>
    <col min="7" max="7" width="6.7109375" style="35" customWidth="1"/>
    <col min="8" max="8" width="6.85546875" style="35" customWidth="1"/>
    <col min="9" max="15" width="6.7109375" style="35" customWidth="1"/>
    <col min="16" max="16" width="1.28515625" style="35" customWidth="1"/>
    <col min="17" max="17" width="9" style="35" bestFit="1" customWidth="1"/>
    <col min="18" max="16384" width="11.42578125" style="35"/>
  </cols>
  <sheetData>
    <row r="2" spans="2:18" ht="15" customHeight="1" x14ac:dyDescent="0.2">
      <c r="B2" s="165" t="s">
        <v>58</v>
      </c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</row>
    <row r="3" spans="2:18" ht="15" thickBot="1" x14ac:dyDescent="0.25">
      <c r="B3" s="168" t="s">
        <v>90</v>
      </c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</row>
    <row r="4" spans="2:18" ht="18.75" customHeight="1" x14ac:dyDescent="0.2">
      <c r="B4" s="82" t="s">
        <v>22</v>
      </c>
      <c r="C4" s="53"/>
      <c r="D4" s="82" t="s">
        <v>9</v>
      </c>
      <c r="E4" s="82" t="s">
        <v>10</v>
      </c>
      <c r="F4" s="82" t="s">
        <v>11</v>
      </c>
      <c r="G4" s="82" t="s">
        <v>12</v>
      </c>
      <c r="H4" s="82" t="s">
        <v>13</v>
      </c>
      <c r="I4" s="82" t="s">
        <v>14</v>
      </c>
      <c r="J4" s="82" t="s">
        <v>15</v>
      </c>
      <c r="K4" s="82" t="s">
        <v>16</v>
      </c>
      <c r="L4" s="82" t="s">
        <v>17</v>
      </c>
      <c r="M4" s="82" t="s">
        <v>18</v>
      </c>
      <c r="N4" s="82" t="s">
        <v>19</v>
      </c>
      <c r="O4" s="82" t="s">
        <v>20</v>
      </c>
      <c r="P4" s="74"/>
      <c r="Q4" s="82" t="s">
        <v>52</v>
      </c>
    </row>
    <row r="5" spans="2:18" ht="14.25" x14ac:dyDescent="0.2">
      <c r="B5" s="56"/>
      <c r="C5" s="5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</row>
    <row r="6" spans="2:18" ht="14.25" x14ac:dyDescent="0.2">
      <c r="B6" s="73">
        <v>2007</v>
      </c>
      <c r="C6" s="56"/>
      <c r="D6" s="83">
        <v>63.81</v>
      </c>
      <c r="E6" s="83">
        <v>64.599999999999994</v>
      </c>
      <c r="F6" s="83">
        <v>68.58</v>
      </c>
      <c r="G6" s="83">
        <v>67.02</v>
      </c>
      <c r="H6" s="83">
        <v>55.36</v>
      </c>
      <c r="I6" s="83">
        <v>64.55</v>
      </c>
      <c r="J6" s="83">
        <v>75.790000000000006</v>
      </c>
      <c r="K6" s="83">
        <v>82.06</v>
      </c>
      <c r="L6" s="83">
        <v>69.22</v>
      </c>
      <c r="M6" s="83">
        <v>66.989999999999995</v>
      </c>
      <c r="N6" s="83">
        <v>68.900000000000006</v>
      </c>
      <c r="O6" s="83">
        <v>63.37</v>
      </c>
      <c r="P6" s="83"/>
      <c r="Q6" s="83">
        <f t="shared" ref="Q6:Q11" si="0">+AVERAGE(D6:O6)</f>
        <v>67.520833333333329</v>
      </c>
      <c r="R6" s="84"/>
    </row>
    <row r="7" spans="2:18" ht="14.25" x14ac:dyDescent="0.2">
      <c r="B7" s="73">
        <f>B6+1</f>
        <v>2008</v>
      </c>
      <c r="C7" s="56"/>
      <c r="D7" s="83">
        <v>65.319999999999993</v>
      </c>
      <c r="E7" s="83">
        <v>69.66</v>
      </c>
      <c r="F7" s="83">
        <v>70.709999999999994</v>
      </c>
      <c r="G7" s="83">
        <v>67.55</v>
      </c>
      <c r="H7" s="83">
        <v>59.58</v>
      </c>
      <c r="I7" s="83">
        <v>63.99</v>
      </c>
      <c r="J7" s="83">
        <v>73.510000000000005</v>
      </c>
      <c r="K7" s="83">
        <v>79.7</v>
      </c>
      <c r="L7" s="83">
        <v>66.8</v>
      </c>
      <c r="M7" s="83">
        <v>63.79</v>
      </c>
      <c r="N7" s="83">
        <v>65.37</v>
      </c>
      <c r="O7" s="83">
        <v>57.69</v>
      </c>
      <c r="P7" s="83"/>
      <c r="Q7" s="83">
        <f t="shared" si="0"/>
        <v>66.972499999999982</v>
      </c>
      <c r="R7" s="84"/>
    </row>
    <row r="8" spans="2:18" ht="14.25" x14ac:dyDescent="0.2">
      <c r="B8" s="73">
        <f>B7+1</f>
        <v>2009</v>
      </c>
      <c r="C8" s="56"/>
      <c r="D8" s="83">
        <v>60.59</v>
      </c>
      <c r="E8" s="83">
        <v>60.67</v>
      </c>
      <c r="F8" s="83">
        <v>60.61</v>
      </c>
      <c r="G8" s="83">
        <v>59.75</v>
      </c>
      <c r="H8" s="83">
        <v>51.04</v>
      </c>
      <c r="I8" s="83">
        <v>55.65</v>
      </c>
      <c r="J8" s="83">
        <v>66.680000000000007</v>
      </c>
      <c r="K8" s="83">
        <v>73.900000000000006</v>
      </c>
      <c r="L8" s="83">
        <v>60.67</v>
      </c>
      <c r="M8" s="83">
        <v>58.88</v>
      </c>
      <c r="N8" s="83">
        <v>61.85</v>
      </c>
      <c r="O8" s="83">
        <v>58.13</v>
      </c>
      <c r="P8" s="83"/>
      <c r="Q8" s="83">
        <f t="shared" si="0"/>
        <v>60.701666666666661</v>
      </c>
      <c r="R8" s="84"/>
    </row>
    <row r="9" spans="2:18" ht="14.25" x14ac:dyDescent="0.2">
      <c r="B9" s="73">
        <f>B8+1</f>
        <v>2010</v>
      </c>
      <c r="C9" s="56"/>
      <c r="D9" s="83">
        <v>62.57</v>
      </c>
      <c r="E9" s="83">
        <v>65.66</v>
      </c>
      <c r="F9" s="83">
        <v>65.180000000000007</v>
      </c>
      <c r="G9" s="83">
        <v>60.47</v>
      </c>
      <c r="H9" s="83">
        <v>53.72</v>
      </c>
      <c r="I9" s="83">
        <v>59.68</v>
      </c>
      <c r="J9" s="83">
        <v>69.66</v>
      </c>
      <c r="K9" s="83">
        <v>76.33</v>
      </c>
      <c r="L9" s="83">
        <v>65.209999999999994</v>
      </c>
      <c r="M9" s="83">
        <v>65.09</v>
      </c>
      <c r="N9" s="83">
        <v>66.2</v>
      </c>
      <c r="O9" s="83">
        <v>59.25</v>
      </c>
      <c r="P9" s="83"/>
      <c r="Q9" s="83">
        <f t="shared" si="0"/>
        <v>64.085000000000022</v>
      </c>
      <c r="R9" s="84"/>
    </row>
    <row r="10" spans="2:18" ht="14.25" x14ac:dyDescent="0.2">
      <c r="B10" s="73">
        <f>B9+1</f>
        <v>2011</v>
      </c>
      <c r="C10" s="56"/>
      <c r="D10" s="83">
        <v>67.19</v>
      </c>
      <c r="E10" s="83">
        <v>74.3</v>
      </c>
      <c r="F10" s="83">
        <v>76.2</v>
      </c>
      <c r="G10" s="83">
        <v>69.42</v>
      </c>
      <c r="H10" s="83">
        <v>57.8</v>
      </c>
      <c r="I10" s="83">
        <v>64.41</v>
      </c>
      <c r="J10" s="83">
        <v>76.930000000000007</v>
      </c>
      <c r="K10" s="83">
        <v>83.22</v>
      </c>
      <c r="L10" s="83">
        <v>71.14</v>
      </c>
      <c r="M10" s="83">
        <v>70.48</v>
      </c>
      <c r="N10" s="83">
        <v>72.11</v>
      </c>
      <c r="O10" s="83">
        <v>64.25</v>
      </c>
      <c r="P10" s="83"/>
      <c r="Q10" s="83">
        <f t="shared" si="0"/>
        <v>70.620833333333337</v>
      </c>
      <c r="R10" s="84"/>
    </row>
    <row r="11" spans="2:18" ht="14.25" x14ac:dyDescent="0.2">
      <c r="B11" s="73">
        <f>B10+1</f>
        <v>2012</v>
      </c>
      <c r="C11" s="56"/>
      <c r="D11" s="83">
        <v>70.989999999999995</v>
      </c>
      <c r="E11" s="83">
        <v>71.989999999999995</v>
      </c>
      <c r="F11" s="83">
        <v>69.290000000000006</v>
      </c>
      <c r="G11" s="83">
        <v>63.64</v>
      </c>
      <c r="H11" s="83">
        <v>57.19</v>
      </c>
      <c r="I11" s="83">
        <v>64.37</v>
      </c>
      <c r="J11" s="83">
        <v>73.77</v>
      </c>
      <c r="K11" s="83">
        <v>77.13</v>
      </c>
      <c r="L11" s="83">
        <v>68.56</v>
      </c>
      <c r="M11" s="83">
        <v>68.53</v>
      </c>
      <c r="N11" s="83">
        <v>67.38</v>
      </c>
      <c r="O11" s="83">
        <v>63.17</v>
      </c>
      <c r="P11" s="83"/>
      <c r="Q11" s="83">
        <f t="shared" si="0"/>
        <v>68.000833333333318</v>
      </c>
      <c r="R11" s="84"/>
    </row>
    <row r="12" spans="2:18" ht="14.25" x14ac:dyDescent="0.2">
      <c r="B12" s="73">
        <v>2013</v>
      </c>
      <c r="C12" s="56"/>
      <c r="D12" s="83">
        <v>68.7</v>
      </c>
      <c r="E12" s="83">
        <v>70.72</v>
      </c>
      <c r="F12" s="83">
        <v>71.61</v>
      </c>
      <c r="G12" s="83">
        <v>62.37</v>
      </c>
      <c r="H12" s="83">
        <v>60.8</v>
      </c>
      <c r="I12" s="83">
        <v>66.260000000000005</v>
      </c>
      <c r="J12" s="83">
        <v>75.53</v>
      </c>
      <c r="K12" s="83">
        <v>79.7</v>
      </c>
      <c r="L12" s="83">
        <v>71.040000000000006</v>
      </c>
      <c r="M12" s="83">
        <v>73.86</v>
      </c>
      <c r="N12" s="83">
        <v>75.739999999999995</v>
      </c>
      <c r="O12" s="83">
        <v>71.53</v>
      </c>
      <c r="P12" s="83"/>
      <c r="Q12" s="83">
        <f>+AVERAGE(D12:O12)</f>
        <v>70.655000000000001</v>
      </c>
      <c r="R12" s="84"/>
    </row>
    <row r="13" spans="2:18" ht="14.25" x14ac:dyDescent="0.2">
      <c r="B13" s="123">
        <v>2014</v>
      </c>
      <c r="C13" s="56"/>
      <c r="D13" s="83">
        <v>75.650000000000006</v>
      </c>
      <c r="E13" s="83">
        <v>77.16</v>
      </c>
      <c r="F13" s="83">
        <v>76.599999999999994</v>
      </c>
      <c r="G13" s="83">
        <v>70.37</v>
      </c>
      <c r="H13" s="83">
        <v>62.16</v>
      </c>
      <c r="I13" s="83">
        <v>68.91</v>
      </c>
      <c r="J13" s="83">
        <v>78.06</v>
      </c>
      <c r="K13" s="83">
        <v>84.01</v>
      </c>
      <c r="L13" s="83">
        <v>73.930000000000007</v>
      </c>
      <c r="M13" s="83">
        <v>75.37</v>
      </c>
      <c r="N13" s="83">
        <v>74.42</v>
      </c>
      <c r="O13" s="83">
        <v>68.62</v>
      </c>
      <c r="P13" s="83"/>
      <c r="Q13" s="83">
        <f>+AVERAGE(D13:O13)</f>
        <v>73.771666666666661</v>
      </c>
      <c r="R13" s="84"/>
    </row>
    <row r="14" spans="2:18" ht="14.25" x14ac:dyDescent="0.2">
      <c r="B14" s="123">
        <v>2015</v>
      </c>
      <c r="C14" s="56"/>
      <c r="D14" s="83">
        <v>73.180000000000007</v>
      </c>
      <c r="E14" s="83">
        <v>75.63</v>
      </c>
      <c r="F14" s="83">
        <v>72.900000000000006</v>
      </c>
      <c r="G14" s="83">
        <v>68.38</v>
      </c>
      <c r="H14" s="83">
        <v>64.84</v>
      </c>
      <c r="I14" s="83">
        <v>69.680000000000007</v>
      </c>
      <c r="J14" s="83">
        <v>80.010000000000005</v>
      </c>
      <c r="K14" s="83">
        <v>87.04</v>
      </c>
      <c r="L14" s="83">
        <v>76.34</v>
      </c>
      <c r="M14" s="83">
        <v>76.989999999999995</v>
      </c>
      <c r="N14" s="83">
        <v>75.489999999999995</v>
      </c>
      <c r="O14" s="83">
        <v>71.27</v>
      </c>
      <c r="P14" s="83"/>
      <c r="Q14" s="83"/>
      <c r="R14" s="84"/>
    </row>
    <row r="15" spans="2:18" ht="15" thickBot="1" x14ac:dyDescent="0.25">
      <c r="B15" s="115">
        <v>2016</v>
      </c>
      <c r="C15" s="56"/>
      <c r="D15" s="85">
        <v>74.5</v>
      </c>
      <c r="E15" s="85">
        <v>77.989999999999995</v>
      </c>
      <c r="F15" s="85">
        <v>79.92</v>
      </c>
      <c r="G15" s="85">
        <v>74.45</v>
      </c>
      <c r="H15" s="85">
        <v>71.78</v>
      </c>
      <c r="I15" s="85">
        <v>76.430000000000007</v>
      </c>
      <c r="J15" s="85">
        <v>85.15</v>
      </c>
      <c r="K15" s="85">
        <v>89.44</v>
      </c>
      <c r="L15" s="85">
        <v>80.760000000000005</v>
      </c>
      <c r="M15" s="85">
        <v>81.349999999999994</v>
      </c>
      <c r="N15" s="85">
        <v>78.56</v>
      </c>
      <c r="O15" s="85">
        <v>73.72</v>
      </c>
      <c r="P15" s="83"/>
      <c r="Q15" s="85">
        <f>+AVERAGE(D15:O15)</f>
        <v>78.670833333333348</v>
      </c>
      <c r="R15" s="84"/>
    </row>
    <row r="16" spans="2:18" ht="5.25" customHeight="1" x14ac:dyDescent="0.2"/>
    <row r="17" spans="2:17" x14ac:dyDescent="0.2">
      <c r="B17" s="179" t="s">
        <v>62</v>
      </c>
      <c r="C17" s="179"/>
      <c r="D17" s="179"/>
      <c r="E17" s="179"/>
      <c r="F17" s="179"/>
      <c r="G17" s="179"/>
      <c r="H17" s="179"/>
      <c r="I17" s="179"/>
      <c r="J17" s="179"/>
      <c r="K17" s="179"/>
      <c r="L17" s="179"/>
      <c r="M17" s="179"/>
      <c r="N17" s="179"/>
      <c r="O17" s="179"/>
      <c r="P17" s="179"/>
      <c r="Q17" s="179"/>
    </row>
    <row r="18" spans="2:17" x14ac:dyDescent="0.2">
      <c r="B18" s="179" t="s">
        <v>21</v>
      </c>
      <c r="C18" s="179"/>
      <c r="D18" s="179"/>
      <c r="E18" s="179"/>
      <c r="F18" s="179"/>
      <c r="G18" s="179"/>
      <c r="H18" s="179"/>
      <c r="I18" s="179"/>
      <c r="J18" s="179"/>
      <c r="K18" s="179"/>
      <c r="L18" s="179"/>
      <c r="M18" s="179"/>
      <c r="N18" s="179"/>
      <c r="O18" s="179"/>
      <c r="P18" s="179"/>
      <c r="Q18" s="179"/>
    </row>
    <row r="19" spans="2:17" x14ac:dyDescent="0.2">
      <c r="B19" s="178"/>
      <c r="C19" s="178"/>
      <c r="D19" s="178"/>
      <c r="E19" s="178"/>
      <c r="F19" s="178"/>
      <c r="G19" s="178"/>
      <c r="H19" s="178"/>
      <c r="I19" s="178"/>
      <c r="J19" s="178"/>
      <c r="K19" s="178"/>
      <c r="L19" s="178"/>
      <c r="M19" s="178"/>
      <c r="N19" s="178"/>
      <c r="O19" s="178"/>
      <c r="P19" s="178"/>
      <c r="Q19" s="178"/>
    </row>
    <row r="20" spans="2:17" ht="14.25" x14ac:dyDescent="0.2">
      <c r="B20" s="165" t="s">
        <v>59</v>
      </c>
      <c r="C20" s="165"/>
      <c r="D20" s="165"/>
      <c r="E20" s="165"/>
      <c r="F20" s="165"/>
      <c r="G20" s="165"/>
      <c r="H20" s="165"/>
      <c r="I20" s="165"/>
      <c r="J20" s="165"/>
      <c r="K20" s="165"/>
      <c r="L20" s="165"/>
      <c r="M20" s="165"/>
      <c r="N20" s="165"/>
      <c r="O20" s="165"/>
      <c r="P20" s="165"/>
      <c r="Q20" s="165"/>
    </row>
    <row r="21" spans="2:17" ht="15" thickBot="1" x14ac:dyDescent="0.25">
      <c r="B21" s="168" t="s">
        <v>90</v>
      </c>
      <c r="C21" s="168"/>
      <c r="D21" s="168"/>
      <c r="E21" s="168"/>
      <c r="F21" s="168"/>
      <c r="G21" s="168"/>
      <c r="H21" s="168"/>
      <c r="I21" s="168"/>
      <c r="J21" s="168"/>
      <c r="K21" s="168"/>
      <c r="L21" s="168"/>
      <c r="M21" s="168"/>
      <c r="N21" s="168"/>
      <c r="O21" s="168"/>
      <c r="P21" s="168"/>
      <c r="Q21" s="168"/>
    </row>
    <row r="22" spans="2:17" ht="14.25" x14ac:dyDescent="0.2">
      <c r="B22" s="82" t="s">
        <v>22</v>
      </c>
      <c r="C22" s="53"/>
      <c r="D22" s="82" t="s">
        <v>9</v>
      </c>
      <c r="E22" s="82" t="s">
        <v>10</v>
      </c>
      <c r="F22" s="82" t="s">
        <v>11</v>
      </c>
      <c r="G22" s="82" t="s">
        <v>12</v>
      </c>
      <c r="H22" s="82" t="s">
        <v>13</v>
      </c>
      <c r="I22" s="82" t="s">
        <v>14</v>
      </c>
      <c r="J22" s="82" t="s">
        <v>15</v>
      </c>
      <c r="K22" s="82" t="s">
        <v>16</v>
      </c>
      <c r="L22" s="82" t="s">
        <v>17</v>
      </c>
      <c r="M22" s="82" t="s">
        <v>18</v>
      </c>
      <c r="N22" s="82" t="s">
        <v>19</v>
      </c>
      <c r="O22" s="82" t="s">
        <v>20</v>
      </c>
      <c r="P22" s="74"/>
      <c r="Q22" s="82" t="s">
        <v>52</v>
      </c>
    </row>
    <row r="23" spans="2:17" ht="14.25" x14ac:dyDescent="0.2">
      <c r="B23" s="56"/>
      <c r="C23" s="5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</row>
    <row r="24" spans="2:17" ht="14.25" x14ac:dyDescent="0.2">
      <c r="B24" s="73">
        <v>2007</v>
      </c>
      <c r="C24" s="56"/>
      <c r="D24" s="83">
        <v>51.46</v>
      </c>
      <c r="E24" s="83">
        <v>54.63</v>
      </c>
      <c r="F24" s="83">
        <v>55.33</v>
      </c>
      <c r="G24" s="83">
        <v>45.91</v>
      </c>
      <c r="H24" s="83">
        <v>35.74</v>
      </c>
      <c r="I24" s="83">
        <v>38.950000000000003</v>
      </c>
      <c r="J24" s="83">
        <v>53.75</v>
      </c>
      <c r="K24" s="83">
        <v>62.47</v>
      </c>
      <c r="L24" s="83">
        <v>46.4</v>
      </c>
      <c r="M24" s="83">
        <v>48.48</v>
      </c>
      <c r="N24" s="83">
        <v>52.88</v>
      </c>
      <c r="O24" s="83">
        <v>52.31</v>
      </c>
      <c r="P24" s="83"/>
      <c r="Q24" s="83">
        <f t="shared" ref="Q24:Q29" si="1">+AVERAGE(D24:O24)</f>
        <v>49.85916666666666</v>
      </c>
    </row>
    <row r="25" spans="2:17" ht="14.25" x14ac:dyDescent="0.2">
      <c r="B25" s="73">
        <f>B24+1</f>
        <v>2008</v>
      </c>
      <c r="C25" s="56"/>
      <c r="D25" s="83">
        <v>53.03</v>
      </c>
      <c r="E25" s="83">
        <v>55.81</v>
      </c>
      <c r="F25" s="83">
        <v>55.7</v>
      </c>
      <c r="G25" s="83">
        <v>42.4</v>
      </c>
      <c r="H25" s="83">
        <v>36.19</v>
      </c>
      <c r="I25" s="83">
        <v>38.47</v>
      </c>
      <c r="J25" s="83">
        <v>51.35</v>
      </c>
      <c r="K25" s="83">
        <v>60</v>
      </c>
      <c r="L25" s="83">
        <v>43.63</v>
      </c>
      <c r="M25" s="83">
        <v>43.85</v>
      </c>
      <c r="N25" s="83">
        <v>50.3</v>
      </c>
      <c r="O25" s="83">
        <v>48.79</v>
      </c>
      <c r="P25" s="83"/>
      <c r="Q25" s="83">
        <f t="shared" si="1"/>
        <v>48.293333333333329</v>
      </c>
    </row>
    <row r="26" spans="2:17" ht="14.25" x14ac:dyDescent="0.2">
      <c r="B26" s="73">
        <f>B25+1</f>
        <v>2009</v>
      </c>
      <c r="C26" s="56"/>
      <c r="D26" s="83">
        <v>48.48</v>
      </c>
      <c r="E26" s="83">
        <v>49.97</v>
      </c>
      <c r="F26" s="83">
        <v>47.48</v>
      </c>
      <c r="G26" s="83">
        <v>39.78</v>
      </c>
      <c r="H26" s="83">
        <v>28.72</v>
      </c>
      <c r="I26" s="83">
        <v>30.08</v>
      </c>
      <c r="J26" s="83">
        <v>42.83</v>
      </c>
      <c r="K26" s="83">
        <v>51.47</v>
      </c>
      <c r="L26" s="83">
        <v>36.22</v>
      </c>
      <c r="M26" s="83">
        <v>38.17</v>
      </c>
      <c r="N26" s="83">
        <v>42.61</v>
      </c>
      <c r="O26" s="83">
        <v>42.22</v>
      </c>
      <c r="P26" s="83"/>
      <c r="Q26" s="83">
        <f t="shared" si="1"/>
        <v>41.502499999999998</v>
      </c>
    </row>
    <row r="27" spans="2:17" ht="14.25" x14ac:dyDescent="0.2">
      <c r="B27" s="73">
        <f>B26+1</f>
        <v>2010</v>
      </c>
      <c r="C27" s="56"/>
      <c r="D27" s="83">
        <v>45.76</v>
      </c>
      <c r="E27" s="83">
        <v>50.35</v>
      </c>
      <c r="F27" s="83">
        <v>49.56</v>
      </c>
      <c r="G27" s="83">
        <v>36.049999999999997</v>
      </c>
      <c r="H27" s="83">
        <v>31.39</v>
      </c>
      <c r="I27" s="83">
        <v>34.18</v>
      </c>
      <c r="J27" s="83">
        <v>47.77</v>
      </c>
      <c r="K27" s="83">
        <v>54.89</v>
      </c>
      <c r="L27" s="83">
        <v>40.35</v>
      </c>
      <c r="M27" s="83">
        <v>41.72</v>
      </c>
      <c r="N27" s="83">
        <v>48.3</v>
      </c>
      <c r="O27" s="83">
        <v>47.16</v>
      </c>
      <c r="P27" s="83"/>
      <c r="Q27" s="83">
        <f t="shared" si="1"/>
        <v>43.956666666666671</v>
      </c>
    </row>
    <row r="28" spans="2:17" ht="14.25" x14ac:dyDescent="0.2">
      <c r="B28" s="73">
        <f>B27+1</f>
        <v>2011</v>
      </c>
      <c r="C28" s="56"/>
      <c r="D28" s="83">
        <v>52.51</v>
      </c>
      <c r="E28" s="83">
        <v>56.6</v>
      </c>
      <c r="F28" s="83">
        <v>54.74</v>
      </c>
      <c r="G28" s="83">
        <v>46.32</v>
      </c>
      <c r="H28" s="83">
        <v>33.57</v>
      </c>
      <c r="I28" s="83">
        <v>36.99</v>
      </c>
      <c r="J28" s="83">
        <v>50.75</v>
      </c>
      <c r="K28" s="83">
        <v>58.57</v>
      </c>
      <c r="L28" s="83">
        <v>45.41</v>
      </c>
      <c r="M28" s="83">
        <v>46.88</v>
      </c>
      <c r="N28" s="83">
        <v>52.39</v>
      </c>
      <c r="O28" s="83">
        <v>49.67</v>
      </c>
      <c r="P28" s="83"/>
      <c r="Q28" s="83">
        <f t="shared" si="1"/>
        <v>48.699999999999989</v>
      </c>
    </row>
    <row r="29" spans="2:17" ht="14.25" x14ac:dyDescent="0.2">
      <c r="B29" s="73">
        <f>B28+1</f>
        <v>2012</v>
      </c>
      <c r="C29" s="56"/>
      <c r="D29" s="83">
        <v>54.21</v>
      </c>
      <c r="E29" s="83">
        <v>55.09</v>
      </c>
      <c r="F29" s="83">
        <v>51.61</v>
      </c>
      <c r="G29" s="83">
        <v>39.65</v>
      </c>
      <c r="H29" s="83">
        <v>32.35</v>
      </c>
      <c r="I29" s="83">
        <v>37.270000000000003</v>
      </c>
      <c r="J29" s="83">
        <v>50.76</v>
      </c>
      <c r="K29" s="83">
        <v>56.59</v>
      </c>
      <c r="L29" s="83">
        <v>43.68</v>
      </c>
      <c r="M29" s="83">
        <v>44.6</v>
      </c>
      <c r="N29" s="83">
        <v>50.1</v>
      </c>
      <c r="O29" s="83">
        <v>49.26</v>
      </c>
      <c r="P29" s="83"/>
      <c r="Q29" s="83">
        <f t="shared" si="1"/>
        <v>47.097499999999997</v>
      </c>
    </row>
    <row r="30" spans="2:17" ht="14.25" x14ac:dyDescent="0.2">
      <c r="B30" s="73">
        <v>2013</v>
      </c>
      <c r="C30" s="56"/>
      <c r="D30" s="83">
        <v>51.8</v>
      </c>
      <c r="E30" s="83">
        <v>53.95</v>
      </c>
      <c r="F30" s="83">
        <v>53.15</v>
      </c>
      <c r="G30" s="83">
        <v>40</v>
      </c>
      <c r="H30" s="83">
        <v>35.49</v>
      </c>
      <c r="I30" s="83">
        <v>37.97</v>
      </c>
      <c r="J30" s="83">
        <v>50.07</v>
      </c>
      <c r="K30" s="83">
        <v>57.25</v>
      </c>
      <c r="L30" s="83">
        <v>44.91</v>
      </c>
      <c r="M30" s="83">
        <v>45.91</v>
      </c>
      <c r="N30" s="83">
        <v>54.08</v>
      </c>
      <c r="O30" s="83">
        <v>52.31</v>
      </c>
      <c r="P30" s="83"/>
      <c r="Q30" s="83">
        <f>+AVERAGE(D30:O30)</f>
        <v>48.074166666666677</v>
      </c>
    </row>
    <row r="31" spans="2:17" ht="15.75" customHeight="1" x14ac:dyDescent="0.2">
      <c r="B31" s="123">
        <v>2014</v>
      </c>
      <c r="C31" s="56"/>
      <c r="D31" s="83">
        <v>55.91</v>
      </c>
      <c r="E31" s="83">
        <v>57.5</v>
      </c>
      <c r="F31" s="83">
        <v>55.82</v>
      </c>
      <c r="G31" s="83">
        <v>47.54</v>
      </c>
      <c r="H31" s="83">
        <v>38.82</v>
      </c>
      <c r="I31" s="83">
        <v>43.16</v>
      </c>
      <c r="J31" s="83">
        <v>53.77</v>
      </c>
      <c r="K31" s="83">
        <v>62.31</v>
      </c>
      <c r="L31" s="83">
        <v>49.2</v>
      </c>
      <c r="M31" s="83">
        <v>51.37</v>
      </c>
      <c r="N31" s="83">
        <v>54.05</v>
      </c>
      <c r="O31" s="83">
        <v>52.07</v>
      </c>
      <c r="P31" s="83"/>
      <c r="Q31" s="83">
        <f>+AVERAGE(D31:O31)</f>
        <v>51.793333333333329</v>
      </c>
    </row>
    <row r="32" spans="2:17" ht="15.75" customHeight="1" x14ac:dyDescent="0.2">
      <c r="B32" s="123">
        <v>2015</v>
      </c>
      <c r="C32" s="56"/>
      <c r="D32" s="83">
        <v>55.53</v>
      </c>
      <c r="E32" s="83">
        <v>57.71</v>
      </c>
      <c r="F32" s="83">
        <v>55.19</v>
      </c>
      <c r="G32" s="83">
        <v>45.36</v>
      </c>
      <c r="H32" s="83">
        <v>40.130000000000003</v>
      </c>
      <c r="I32" s="83">
        <v>42.57</v>
      </c>
      <c r="J32" s="83">
        <v>55.3</v>
      </c>
      <c r="K32" s="83">
        <v>63.31</v>
      </c>
      <c r="L32" s="83">
        <v>50.53</v>
      </c>
      <c r="M32" s="83">
        <v>53.93</v>
      </c>
      <c r="N32" s="83">
        <v>55.89</v>
      </c>
      <c r="O32" s="83">
        <v>54.71</v>
      </c>
      <c r="P32" s="83"/>
      <c r="Q32" s="83">
        <f>+AVERAGE(D32:O32)</f>
        <v>52.513333333333328</v>
      </c>
    </row>
    <row r="33" spans="2:17" ht="15.75" customHeight="1" thickBot="1" x14ac:dyDescent="0.25">
      <c r="B33" s="115">
        <v>2016</v>
      </c>
      <c r="C33" s="56"/>
      <c r="D33" s="85">
        <v>56.91</v>
      </c>
      <c r="E33" s="85">
        <v>59.74</v>
      </c>
      <c r="F33" s="85">
        <v>59.86</v>
      </c>
      <c r="G33" s="85">
        <v>50.45</v>
      </c>
      <c r="H33" s="85">
        <v>46.27</v>
      </c>
      <c r="I33" s="85">
        <v>50.7</v>
      </c>
      <c r="J33" s="85">
        <v>63.72</v>
      </c>
      <c r="K33" s="85">
        <v>67.28</v>
      </c>
      <c r="L33" s="85">
        <v>55.97</v>
      </c>
      <c r="M33" s="85">
        <v>57.31</v>
      </c>
      <c r="N33" s="85">
        <v>56.9</v>
      </c>
      <c r="O33" s="85">
        <v>55.55</v>
      </c>
      <c r="P33" s="83"/>
      <c r="Q33" s="85">
        <f>+AVERAGE(D33:O33)</f>
        <v>56.721666666666664</v>
      </c>
    </row>
    <row r="34" spans="2:17" ht="3.75" customHeight="1" x14ac:dyDescent="0.2"/>
    <row r="35" spans="2:17" x14ac:dyDescent="0.2">
      <c r="B35" s="179" t="s">
        <v>63</v>
      </c>
      <c r="C35" s="179"/>
      <c r="D35" s="179"/>
      <c r="E35" s="179"/>
      <c r="F35" s="179"/>
      <c r="G35" s="179"/>
      <c r="H35" s="179"/>
      <c r="I35" s="179"/>
      <c r="J35" s="179"/>
      <c r="K35" s="179"/>
      <c r="L35" s="179"/>
      <c r="M35" s="179"/>
      <c r="N35" s="179"/>
      <c r="O35" s="179"/>
      <c r="P35" s="179"/>
      <c r="Q35" s="179"/>
    </row>
    <row r="36" spans="2:17" ht="12.75" customHeight="1" x14ac:dyDescent="0.2">
      <c r="B36" s="179" t="s">
        <v>21</v>
      </c>
      <c r="C36" s="179"/>
      <c r="D36" s="179"/>
      <c r="E36" s="179"/>
      <c r="F36" s="179"/>
      <c r="G36" s="179"/>
      <c r="H36" s="179"/>
      <c r="I36" s="179"/>
      <c r="J36" s="179"/>
      <c r="K36" s="179"/>
      <c r="L36" s="179"/>
      <c r="M36" s="179"/>
      <c r="N36" s="179"/>
      <c r="O36" s="179"/>
      <c r="P36" s="179"/>
      <c r="Q36" s="179"/>
    </row>
    <row r="37" spans="2:17" ht="12.75" customHeight="1" x14ac:dyDescent="0.2"/>
    <row r="38" spans="2:17" x14ac:dyDescent="0.2">
      <c r="B38" s="158" t="s">
        <v>26</v>
      </c>
    </row>
    <row r="39" spans="2:17" x14ac:dyDescent="0.2">
      <c r="B39" s="158"/>
    </row>
    <row r="40" spans="2:17" x14ac:dyDescent="0.2">
      <c r="P40" s="116">
        <v>68.7</v>
      </c>
    </row>
  </sheetData>
  <mergeCells count="10">
    <mergeCell ref="B2:Q2"/>
    <mergeCell ref="B3:Q3"/>
    <mergeCell ref="B38:B39"/>
    <mergeCell ref="B19:Q19"/>
    <mergeCell ref="B17:Q17"/>
    <mergeCell ref="B18:Q18"/>
    <mergeCell ref="B20:Q20"/>
    <mergeCell ref="B21:Q21"/>
    <mergeCell ref="B35:Q35"/>
    <mergeCell ref="B36:Q36"/>
  </mergeCells>
  <phoneticPr fontId="2" type="noConversion"/>
  <hyperlinks>
    <hyperlink ref="B38" location="EPA!A1" display="Índice"/>
    <hyperlink ref="B38:B39" location="'Sector Turístico'!A1" display="Índice"/>
  </hyperlinks>
  <pageMargins left="0.75" right="0.75" top="1" bottom="1" header="0" footer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2:AB41"/>
  <sheetViews>
    <sheetView zoomScaleNormal="100" workbookViewId="0">
      <selection activeCell="B24" sqref="B24:B25"/>
    </sheetView>
  </sheetViews>
  <sheetFormatPr baseColWidth="10" defaultRowHeight="12.75" x14ac:dyDescent="0.2"/>
  <cols>
    <col min="1" max="1" width="7.5703125" style="35" customWidth="1"/>
    <col min="2" max="2" width="14.7109375" style="35" customWidth="1"/>
    <col min="3" max="3" width="11.42578125" style="35"/>
    <col min="4" max="4" width="1.7109375" style="35" customWidth="1"/>
    <col min="5" max="5" width="10.140625" style="35" hidden="1" customWidth="1"/>
    <col min="6" max="6" width="7.85546875" style="35" hidden="1" customWidth="1"/>
    <col min="7" max="7" width="11" style="35" bestFit="1" customWidth="1"/>
    <col min="8" max="8" width="9.42578125" style="35" bestFit="1" customWidth="1"/>
    <col min="9" max="9" width="10.7109375" style="35" bestFit="1" customWidth="1"/>
    <col min="10" max="10" width="9.42578125" style="35" bestFit="1" customWidth="1"/>
    <col min="11" max="11" width="11" style="35" bestFit="1" customWidth="1"/>
    <col min="12" max="12" width="9.42578125" style="35" bestFit="1" customWidth="1"/>
    <col min="13" max="13" width="10.7109375" style="35" bestFit="1" customWidth="1"/>
    <col min="14" max="14" width="9.42578125" style="35" bestFit="1" customWidth="1"/>
    <col min="15" max="15" width="11.28515625" style="35" bestFit="1" customWidth="1"/>
    <col min="16" max="16" width="9.42578125" style="35" bestFit="1" customWidth="1"/>
    <col min="17" max="17" width="12.140625" style="35" bestFit="1" customWidth="1"/>
    <col min="18" max="18" width="9.42578125" style="35" customWidth="1"/>
    <col min="19" max="19" width="11.5703125" style="35" bestFit="1" customWidth="1"/>
    <col min="20" max="20" width="9.42578125" style="35" customWidth="1"/>
    <col min="21" max="21" width="11.5703125" style="35" bestFit="1" customWidth="1"/>
    <col min="22" max="22" width="9.42578125" style="35" customWidth="1"/>
    <col min="23" max="23" width="11.5703125" style="35" bestFit="1" customWidth="1"/>
    <col min="24" max="24" width="9.42578125" style="35" customWidth="1"/>
    <col min="25" max="25" width="11.5703125" style="35" customWidth="1"/>
    <col min="26" max="26" width="9.42578125" style="35" customWidth="1"/>
    <col min="27" max="27" width="1.42578125" style="35" customWidth="1"/>
    <col min="28" max="16384" width="11.42578125" style="35"/>
  </cols>
  <sheetData>
    <row r="2" spans="2:28" s="31" customFormat="1" ht="27" customHeight="1" thickBot="1" x14ac:dyDescent="0.25">
      <c r="B2" s="157" t="s">
        <v>50</v>
      </c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B2" s="156" t="s">
        <v>26</v>
      </c>
    </row>
    <row r="3" spans="2:28" s="31" customFormat="1" ht="14.25" x14ac:dyDescent="0.2"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B3" s="156"/>
    </row>
    <row r="4" spans="2:28" s="31" customFormat="1" ht="19.5" customHeight="1" x14ac:dyDescent="0.2">
      <c r="B4" s="33"/>
      <c r="C4" s="33" t="s">
        <v>0</v>
      </c>
      <c r="E4" s="34">
        <v>2005</v>
      </c>
      <c r="F4" s="34" t="s">
        <v>3</v>
      </c>
      <c r="G4" s="34">
        <v>2007</v>
      </c>
      <c r="H4" s="34" t="s">
        <v>3</v>
      </c>
      <c r="I4" s="34">
        <v>2008</v>
      </c>
      <c r="J4" s="34" t="s">
        <v>3</v>
      </c>
      <c r="K4" s="34">
        <v>2009</v>
      </c>
      <c r="L4" s="34" t="s">
        <v>3</v>
      </c>
      <c r="M4" s="34">
        <v>2010</v>
      </c>
      <c r="N4" s="34" t="s">
        <v>3</v>
      </c>
      <c r="O4" s="34">
        <v>2011</v>
      </c>
      <c r="P4" s="34" t="s">
        <v>3</v>
      </c>
      <c r="Q4" s="34">
        <v>2012</v>
      </c>
      <c r="R4" s="34" t="s">
        <v>3</v>
      </c>
      <c r="S4" s="34">
        <v>2013</v>
      </c>
      <c r="T4" s="34" t="s">
        <v>3</v>
      </c>
      <c r="U4" s="34">
        <v>2014</v>
      </c>
      <c r="V4" s="34" t="s">
        <v>3</v>
      </c>
      <c r="W4" s="34">
        <v>2015</v>
      </c>
      <c r="X4" s="34" t="s">
        <v>3</v>
      </c>
      <c r="Y4" s="34">
        <v>2016</v>
      </c>
      <c r="Z4" s="34" t="s">
        <v>3</v>
      </c>
      <c r="AA4" s="35"/>
    </row>
    <row r="5" spans="2:28" x14ac:dyDescent="0.2">
      <c r="B5" s="33"/>
    </row>
    <row r="6" spans="2:28" x14ac:dyDescent="0.2">
      <c r="B6" s="154" t="s">
        <v>1</v>
      </c>
      <c r="C6" s="36" t="s">
        <v>4</v>
      </c>
      <c r="E6" s="37">
        <v>1761799</v>
      </c>
      <c r="F6" s="38">
        <f>+E6*100/E9</f>
        <v>30.832333472403839</v>
      </c>
      <c r="G6" s="37">
        <v>1766769</v>
      </c>
      <c r="H6" s="38">
        <f>+G6*100/G9</f>
        <v>30.430007945216758</v>
      </c>
      <c r="I6" s="37">
        <v>1703731</v>
      </c>
      <c r="J6" s="38">
        <f>+I6*100/I9</f>
        <v>29.734464561620534</v>
      </c>
      <c r="K6" s="37">
        <v>1517700</v>
      </c>
      <c r="L6" s="38">
        <f>+K6*100/K9</f>
        <v>30.905068272364531</v>
      </c>
      <c r="M6" s="37">
        <v>1592761</v>
      </c>
      <c r="N6" s="38">
        <f>+M6*100/M9</f>
        <v>29.672941333399905</v>
      </c>
      <c r="O6" s="37">
        <v>1873545</v>
      </c>
      <c r="P6" s="38">
        <f>+O6*100/O9</f>
        <v>29.156376199257686</v>
      </c>
      <c r="Q6" s="37">
        <v>1771058</v>
      </c>
      <c r="R6" s="38">
        <f>+Q6*100/Q9</f>
        <v>28.633877343018412</v>
      </c>
      <c r="S6" s="37">
        <v>1780235</v>
      </c>
      <c r="T6" s="38">
        <f>+(S6/$S$9)*100</f>
        <v>27.37975147081373</v>
      </c>
      <c r="U6" s="37">
        <v>2038977</v>
      </c>
      <c r="V6" s="38">
        <f>+(U6/$U$9)*100</f>
        <v>28.457499591764957</v>
      </c>
      <c r="W6" s="37">
        <v>2032257</v>
      </c>
      <c r="X6" s="38">
        <f>+(W6/$W$9)*100</f>
        <v>27.345178182706736</v>
      </c>
      <c r="Y6" s="37">
        <v>2213365</v>
      </c>
      <c r="Z6" s="38">
        <f>+(Y6/$Y$9)*100</f>
        <v>26.321920248576852</v>
      </c>
    </row>
    <row r="7" spans="2:28" x14ac:dyDescent="0.2">
      <c r="B7" s="154"/>
      <c r="C7" s="36" t="s">
        <v>5</v>
      </c>
      <c r="E7" s="37">
        <v>1931390</v>
      </c>
      <c r="F7" s="38">
        <f>+E7*100/E9</f>
        <v>33.800257887117688</v>
      </c>
      <c r="G7" s="37">
        <v>1875970</v>
      </c>
      <c r="H7" s="38">
        <f>+G7*100/G9</f>
        <v>32.310835205388074</v>
      </c>
      <c r="I7" s="37">
        <v>1813557</v>
      </c>
      <c r="J7" s="38">
        <f>+I7*100/I9</f>
        <v>31.651209226678887</v>
      </c>
      <c r="K7" s="37">
        <v>1480361</v>
      </c>
      <c r="L7" s="38">
        <f>+K7*100/K9</f>
        <v>30.144730692986645</v>
      </c>
      <c r="M7" s="37">
        <v>1733701</v>
      </c>
      <c r="N7" s="38">
        <f>+M7*100/M9</f>
        <v>32.298636181232929</v>
      </c>
      <c r="O7" s="37">
        <v>1933353</v>
      </c>
      <c r="P7" s="38">
        <f>+O7*100/O9</f>
        <v>30.08711687947898</v>
      </c>
      <c r="Q7" s="37">
        <v>1846596</v>
      </c>
      <c r="R7" s="38">
        <f>+Q7*100/Q9</f>
        <v>29.855150630927067</v>
      </c>
      <c r="S7" s="37">
        <v>1936083</v>
      </c>
      <c r="T7" s="38">
        <f>+(S7/$S$9)*100</f>
        <v>29.776670701827264</v>
      </c>
      <c r="U7" s="37">
        <v>2220402</v>
      </c>
      <c r="V7" s="38">
        <f>+(U7/$U$9)*100</f>
        <v>30.989603614240913</v>
      </c>
      <c r="W7" s="37">
        <v>2368630</v>
      </c>
      <c r="X7" s="38">
        <f>+(W7/$W$9)*100</f>
        <v>31.871268938379675</v>
      </c>
      <c r="Y7" s="37">
        <v>2799422</v>
      </c>
      <c r="Z7" s="38">
        <f>+(Y7/$Y$9)*100</f>
        <v>33.291464636926811</v>
      </c>
      <c r="AA7" s="39"/>
    </row>
    <row r="8" spans="2:28" x14ac:dyDescent="0.2">
      <c r="B8" s="154"/>
      <c r="C8" s="40"/>
      <c r="E8" s="37"/>
      <c r="F8" s="38"/>
      <c r="G8" s="37"/>
      <c r="H8" s="38"/>
      <c r="I8" s="37"/>
      <c r="J8" s="38"/>
      <c r="K8" s="37"/>
      <c r="L8" s="38"/>
      <c r="M8" s="37"/>
      <c r="N8" s="38"/>
      <c r="O8" s="37"/>
      <c r="P8" s="38"/>
      <c r="Q8" s="37"/>
      <c r="R8" s="38"/>
      <c r="S8" s="37"/>
      <c r="T8" s="38"/>
      <c r="U8" s="37"/>
      <c r="V8" s="38"/>
      <c r="W8" s="37"/>
      <c r="X8" s="38"/>
      <c r="Y8" s="37"/>
      <c r="Z8" s="38"/>
    </row>
    <row r="9" spans="2:28" s="39" customFormat="1" x14ac:dyDescent="0.2">
      <c r="B9" s="154"/>
      <c r="C9" s="36" t="s">
        <v>6</v>
      </c>
      <c r="E9" s="41">
        <v>5714128</v>
      </c>
      <c r="F9" s="42">
        <v>100</v>
      </c>
      <c r="G9" s="41">
        <v>5806009</v>
      </c>
      <c r="H9" s="42">
        <v>100</v>
      </c>
      <c r="I9" s="41">
        <v>5729819</v>
      </c>
      <c r="J9" s="42">
        <v>100</v>
      </c>
      <c r="K9" s="41">
        <v>4910845</v>
      </c>
      <c r="L9" s="42">
        <v>100</v>
      </c>
      <c r="M9" s="41">
        <v>5367722</v>
      </c>
      <c r="N9" s="42">
        <v>100</v>
      </c>
      <c r="O9" s="41">
        <v>6425850</v>
      </c>
      <c r="P9" s="42">
        <v>100</v>
      </c>
      <c r="Q9" s="41">
        <v>6185184</v>
      </c>
      <c r="R9" s="42">
        <v>100</v>
      </c>
      <c r="S9" s="41">
        <v>6502013</v>
      </c>
      <c r="T9" s="42">
        <v>100</v>
      </c>
      <c r="U9" s="41">
        <v>7164990</v>
      </c>
      <c r="V9" s="42">
        <v>100</v>
      </c>
      <c r="W9" s="41">
        <v>7431866</v>
      </c>
      <c r="X9" s="42">
        <v>100</v>
      </c>
      <c r="Y9" s="41">
        <v>8408828</v>
      </c>
      <c r="Z9" s="42">
        <v>100</v>
      </c>
      <c r="AA9" s="35"/>
    </row>
    <row r="10" spans="2:28" x14ac:dyDescent="0.2">
      <c r="B10" s="154" t="s">
        <v>51</v>
      </c>
      <c r="C10" s="43"/>
      <c r="E10" s="44"/>
      <c r="F10" s="45"/>
      <c r="G10" s="44"/>
      <c r="H10" s="45"/>
      <c r="I10" s="44"/>
      <c r="J10" s="45"/>
      <c r="K10" s="44"/>
      <c r="L10" s="45"/>
      <c r="M10" s="44"/>
      <c r="N10" s="45"/>
      <c r="O10" s="44"/>
      <c r="P10" s="45"/>
      <c r="Q10" s="99"/>
      <c r="R10" s="45"/>
      <c r="S10" s="99"/>
      <c r="T10" s="45"/>
      <c r="U10" s="99"/>
      <c r="V10" s="45"/>
      <c r="W10" s="99"/>
      <c r="X10" s="45"/>
      <c r="Y10" s="99"/>
      <c r="Z10" s="45"/>
    </row>
    <row r="11" spans="2:28" x14ac:dyDescent="0.2">
      <c r="B11" s="154"/>
      <c r="C11" s="36" t="s">
        <v>4</v>
      </c>
      <c r="E11" s="37">
        <v>822847</v>
      </c>
      <c r="F11" s="38">
        <f>+E11*100/E14</f>
        <v>23.095287881700948</v>
      </c>
      <c r="G11" s="37">
        <v>807996</v>
      </c>
      <c r="H11" s="38">
        <f>+G11*100/G14</f>
        <v>22.937899587711925</v>
      </c>
      <c r="I11" s="37">
        <v>797339</v>
      </c>
      <c r="J11" s="38">
        <f>+I11*100/I14</f>
        <v>22.867579872007472</v>
      </c>
      <c r="K11" s="37">
        <v>712220</v>
      </c>
      <c r="L11" s="38">
        <f>+K11*100/K14</f>
        <v>23.188690800417138</v>
      </c>
      <c r="M11" s="37">
        <v>730790</v>
      </c>
      <c r="N11" s="38">
        <f>+M11*100/M14</f>
        <v>22.678726982313268</v>
      </c>
      <c r="O11" s="37">
        <v>846608</v>
      </c>
      <c r="P11" s="38">
        <f>+O11*100/O14</f>
        <v>21.750684937137876</v>
      </c>
      <c r="Q11" s="37">
        <v>871580</v>
      </c>
      <c r="R11" s="38">
        <f>+Q11*100/Q14</f>
        <v>22.255138703304567</v>
      </c>
      <c r="S11" s="37">
        <v>816858</v>
      </c>
      <c r="T11" s="38">
        <f>+S11*100/$S$14</f>
        <v>19.975755927680574</v>
      </c>
      <c r="U11" s="37">
        <v>867098</v>
      </c>
      <c r="V11" s="38">
        <f>+U11*100/$U$14</f>
        <v>19.951091985997618</v>
      </c>
      <c r="W11" s="37">
        <v>836627</v>
      </c>
      <c r="X11" s="38">
        <f>+W11*100/$W$14</f>
        <v>19.306653657518957</v>
      </c>
      <c r="Y11" s="37">
        <v>953078</v>
      </c>
      <c r="Z11" s="38">
        <f>+Y11*100/$Y$14</f>
        <v>19.032744424940638</v>
      </c>
    </row>
    <row r="12" spans="2:28" x14ac:dyDescent="0.2">
      <c r="B12" s="154"/>
      <c r="C12" s="36" t="s">
        <v>5</v>
      </c>
      <c r="E12" s="37">
        <v>1701612</v>
      </c>
      <c r="F12" s="38">
        <f>+E12*100/E14</f>
        <v>47.760056247342355</v>
      </c>
      <c r="G12" s="37">
        <v>1600349</v>
      </c>
      <c r="H12" s="38">
        <f>+G12*100/G14</f>
        <v>45.431715834354613</v>
      </c>
      <c r="I12" s="37">
        <v>1543378</v>
      </c>
      <c r="J12" s="38">
        <f>+I12*100/I14</f>
        <v>44.263882348284916</v>
      </c>
      <c r="K12" s="37">
        <v>1352010</v>
      </c>
      <c r="L12" s="38">
        <f>+K12*100/K14</f>
        <v>44.019182063227618</v>
      </c>
      <c r="M12" s="37">
        <v>1458493</v>
      </c>
      <c r="N12" s="38">
        <f>+M12*100/M14</f>
        <v>45.261654582869255</v>
      </c>
      <c r="O12" s="37">
        <v>1692457</v>
      </c>
      <c r="P12" s="38">
        <f>+O12*100/O14</f>
        <v>43.481869976014352</v>
      </c>
      <c r="Q12" s="37">
        <v>1664614</v>
      </c>
      <c r="R12" s="38">
        <f>+Q12*100/Q14</f>
        <v>42.504664468508487</v>
      </c>
      <c r="S12" s="37">
        <v>1734775</v>
      </c>
      <c r="T12" s="38">
        <f>+S12*100/$S$14</f>
        <v>42.422847042499512</v>
      </c>
      <c r="U12" s="37">
        <v>1885648</v>
      </c>
      <c r="V12" s="38">
        <f>+U12*100/$U$14</f>
        <v>43.386948996782877</v>
      </c>
      <c r="W12" s="37">
        <v>1910762</v>
      </c>
      <c r="X12" s="38">
        <f>+W12*100/$W$14</f>
        <v>44.094226167632932</v>
      </c>
      <c r="Y12" s="37">
        <v>2255662</v>
      </c>
      <c r="Z12" s="38">
        <f>+Y12*100/$Y$14</f>
        <v>45.045041806704646</v>
      </c>
    </row>
    <row r="13" spans="2:28" x14ac:dyDescent="0.2">
      <c r="B13" s="154"/>
      <c r="C13" s="36"/>
      <c r="E13" s="37"/>
      <c r="F13" s="38"/>
      <c r="G13" s="37"/>
      <c r="H13" s="38"/>
      <c r="I13" s="37"/>
      <c r="J13" s="38"/>
      <c r="K13" s="37"/>
      <c r="L13" s="38"/>
      <c r="M13" s="37"/>
      <c r="N13" s="38"/>
      <c r="O13" s="37"/>
      <c r="P13" s="38"/>
      <c r="Q13" s="100"/>
      <c r="R13" s="38"/>
      <c r="S13" s="100"/>
      <c r="T13" s="38"/>
      <c r="U13" s="100"/>
      <c r="V13" s="38"/>
      <c r="W13" s="100"/>
      <c r="X13" s="38"/>
      <c r="Y13" s="100"/>
      <c r="Z13" s="38"/>
    </row>
    <row r="14" spans="2:28" x14ac:dyDescent="0.2">
      <c r="B14" s="154"/>
      <c r="C14" s="36" t="s">
        <v>6</v>
      </c>
      <c r="E14" s="41">
        <v>3562835</v>
      </c>
      <c r="F14" s="42">
        <v>100</v>
      </c>
      <c r="G14" s="41">
        <v>3522537</v>
      </c>
      <c r="H14" s="42">
        <v>100</v>
      </c>
      <c r="I14" s="41">
        <v>3486766</v>
      </c>
      <c r="J14" s="42">
        <v>100</v>
      </c>
      <c r="K14" s="41">
        <v>3071411</v>
      </c>
      <c r="L14" s="42">
        <v>100</v>
      </c>
      <c r="M14" s="41">
        <v>3222359</v>
      </c>
      <c r="N14" s="42">
        <v>100</v>
      </c>
      <c r="O14" s="41">
        <v>3892328</v>
      </c>
      <c r="P14" s="42">
        <v>100</v>
      </c>
      <c r="Q14" s="41">
        <v>3916309</v>
      </c>
      <c r="R14" s="42">
        <v>100</v>
      </c>
      <c r="S14" s="41">
        <v>4089247</v>
      </c>
      <c r="T14" s="42">
        <v>100</v>
      </c>
      <c r="U14" s="41">
        <v>4346118</v>
      </c>
      <c r="V14" s="42">
        <v>100</v>
      </c>
      <c r="W14" s="41">
        <v>4333361</v>
      </c>
      <c r="X14" s="42">
        <v>100</v>
      </c>
      <c r="Y14" s="41">
        <v>5007570</v>
      </c>
      <c r="Z14" s="42">
        <v>100</v>
      </c>
    </row>
    <row r="15" spans="2:28" x14ac:dyDescent="0.2">
      <c r="B15" s="154" t="s">
        <v>2</v>
      </c>
      <c r="C15" s="43"/>
      <c r="E15" s="44"/>
      <c r="F15" s="45"/>
      <c r="G15" s="44"/>
      <c r="H15" s="45"/>
      <c r="I15" s="44"/>
      <c r="J15" s="45"/>
      <c r="K15" s="44"/>
      <c r="L15" s="45"/>
      <c r="M15" s="44"/>
      <c r="N15" s="45"/>
      <c r="O15" s="44"/>
      <c r="P15" s="45"/>
      <c r="Q15" s="99"/>
      <c r="R15" s="45"/>
      <c r="S15" s="99"/>
      <c r="T15" s="45"/>
      <c r="U15" s="99"/>
      <c r="V15" s="45"/>
      <c r="W15" s="99"/>
      <c r="X15" s="45"/>
      <c r="Y15" s="99"/>
      <c r="Z15" s="45"/>
    </row>
    <row r="16" spans="2:28" x14ac:dyDescent="0.2">
      <c r="B16" s="154"/>
      <c r="C16" s="36" t="s">
        <v>4</v>
      </c>
      <c r="E16" s="46">
        <f>+E11+E6</f>
        <v>2584646</v>
      </c>
      <c r="F16" s="45">
        <v>30.3</v>
      </c>
      <c r="G16" s="46">
        <f>G6+G11</f>
        <v>2574765</v>
      </c>
      <c r="H16" s="38">
        <f>+G16*100/G19</f>
        <v>27.600925160255414</v>
      </c>
      <c r="I16" s="46">
        <f>I6+I11</f>
        <v>2501070</v>
      </c>
      <c r="J16" s="38">
        <f>+I16*100/I19</f>
        <v>27.136623814569063</v>
      </c>
      <c r="K16" s="46">
        <f>K6+K11</f>
        <v>2229920</v>
      </c>
      <c r="L16" s="38">
        <f>+K16*100/K19</f>
        <v>27.935961963635343</v>
      </c>
      <c r="M16" s="46">
        <f>M6+M11</f>
        <v>2323551</v>
      </c>
      <c r="N16" s="38">
        <f>+M16*100/M19</f>
        <v>27.049232713870801</v>
      </c>
      <c r="O16" s="46">
        <f>O6+O11</f>
        <v>2720153</v>
      </c>
      <c r="P16" s="38">
        <f>+O16*100/O19</f>
        <v>26.362726054929464</v>
      </c>
      <c r="Q16" s="37">
        <f>+Q6+Q11</f>
        <v>2642638</v>
      </c>
      <c r="R16" s="38">
        <f>+Q16*100/Q19</f>
        <v>26.160865527501727</v>
      </c>
      <c r="S16" s="37">
        <f>S6+S11</f>
        <v>2597093</v>
      </c>
      <c r="T16" s="38">
        <f>+S16*100/$S$19</f>
        <v>24.521095695885098</v>
      </c>
      <c r="U16" s="37">
        <f>U6+U11</f>
        <v>2906075</v>
      </c>
      <c r="V16" s="38">
        <f>+U16*100/$U$19</f>
        <v>25.245832112773158</v>
      </c>
      <c r="W16" s="37">
        <f>W6+W11</f>
        <v>2868884</v>
      </c>
      <c r="X16" s="38">
        <f>+W16*100/$W$19</f>
        <v>24.384433891500777</v>
      </c>
      <c r="Y16" s="37">
        <f>Y6+Y11</f>
        <v>3166443</v>
      </c>
      <c r="Z16" s="38">
        <f>+Y16*100/$Y$19</f>
        <v>23.60129000347187</v>
      </c>
    </row>
    <row r="17" spans="2:26" x14ac:dyDescent="0.2">
      <c r="B17" s="154"/>
      <c r="C17" s="36" t="s">
        <v>5</v>
      </c>
      <c r="E17" s="46">
        <f>+E12+E7</f>
        <v>3633002</v>
      </c>
      <c r="F17" s="45">
        <v>40.479999999999997</v>
      </c>
      <c r="G17" s="46">
        <f>G7+G12</f>
        <v>3476319</v>
      </c>
      <c r="H17" s="38">
        <f>+G17*100/G19</f>
        <v>37.265389482991239</v>
      </c>
      <c r="I17" s="46">
        <f>I7+I12</f>
        <v>3356935</v>
      </c>
      <c r="J17" s="38">
        <f>+I17*100/I19</f>
        <v>36.422763963007988</v>
      </c>
      <c r="K17" s="46">
        <f>K7+K12</f>
        <v>2832371</v>
      </c>
      <c r="L17" s="38">
        <f>+K17*100/K19</f>
        <v>35.483339547115499</v>
      </c>
      <c r="M17" s="46">
        <f>M7+M12</f>
        <v>3192194</v>
      </c>
      <c r="N17" s="38">
        <f>+M17*100/M19</f>
        <v>37.161395800575107</v>
      </c>
      <c r="O17" s="46">
        <f>O7+O12</f>
        <v>3625810</v>
      </c>
      <c r="P17" s="38">
        <f>+O17*100/O19</f>
        <v>35.140021813928776</v>
      </c>
      <c r="Q17" s="37">
        <f>+Q7+Q12</f>
        <v>3511210</v>
      </c>
      <c r="R17" s="38">
        <f>+Q17*100/Q19</f>
        <v>34.759317261319687</v>
      </c>
      <c r="S17" s="37">
        <f>S7+S12</f>
        <v>3670858</v>
      </c>
      <c r="T17" s="38">
        <f>+S17*100/$S$19</f>
        <v>34.659313433906824</v>
      </c>
      <c r="U17" s="37">
        <f>U7+U12</f>
        <v>4106050</v>
      </c>
      <c r="V17" s="38">
        <f>+U17*100/$U$19</f>
        <v>35.670328173447771</v>
      </c>
      <c r="W17" s="37">
        <f>W7+W12</f>
        <v>4279392</v>
      </c>
      <c r="X17" s="38">
        <f>+W17*100/$W$19</f>
        <v>36.373220848182527</v>
      </c>
      <c r="Y17" s="37">
        <f>Y7+Y12</f>
        <v>5055084</v>
      </c>
      <c r="Z17" s="38">
        <f>+Y17*100/$Y$19</f>
        <v>37.678399224590684</v>
      </c>
    </row>
    <row r="18" spans="2:26" x14ac:dyDescent="0.2">
      <c r="B18" s="154"/>
      <c r="C18" s="40"/>
      <c r="E18" s="44"/>
      <c r="F18" s="45"/>
      <c r="G18" s="44"/>
      <c r="H18" s="45"/>
      <c r="I18" s="44"/>
      <c r="J18" s="45"/>
      <c r="K18" s="44"/>
      <c r="L18" s="45"/>
      <c r="M18" s="44"/>
      <c r="N18" s="45"/>
      <c r="O18" s="44"/>
      <c r="P18" s="45"/>
      <c r="Q18" s="46"/>
      <c r="R18" s="45"/>
      <c r="S18" s="46"/>
      <c r="T18" s="45"/>
      <c r="U18" s="46"/>
      <c r="V18" s="45"/>
      <c r="W18" s="46"/>
      <c r="X18" s="45"/>
      <c r="Y18" s="46"/>
      <c r="Z18" s="45"/>
    </row>
    <row r="19" spans="2:26" ht="13.5" thickBot="1" x14ac:dyDescent="0.25">
      <c r="B19" s="155"/>
      <c r="C19" s="47" t="s">
        <v>6</v>
      </c>
      <c r="D19" s="48"/>
      <c r="E19" s="49">
        <f>+E9+E14</f>
        <v>9276963</v>
      </c>
      <c r="F19" s="50">
        <v>100</v>
      </c>
      <c r="G19" s="49">
        <v>9328546</v>
      </c>
      <c r="H19" s="50">
        <v>100</v>
      </c>
      <c r="I19" s="49">
        <v>9216585</v>
      </c>
      <c r="J19" s="50">
        <v>100</v>
      </c>
      <c r="K19" s="49">
        <f>K14+K9</f>
        <v>7982256</v>
      </c>
      <c r="L19" s="50">
        <v>100</v>
      </c>
      <c r="M19" s="49">
        <f>M14+M9</f>
        <v>8590081</v>
      </c>
      <c r="N19" s="50">
        <v>100</v>
      </c>
      <c r="O19" s="49">
        <f>O14+O9</f>
        <v>10318178</v>
      </c>
      <c r="P19" s="50">
        <v>100</v>
      </c>
      <c r="Q19" s="49">
        <f>+Q14+Q9</f>
        <v>10101493</v>
      </c>
      <c r="R19" s="50">
        <v>100</v>
      </c>
      <c r="S19" s="49">
        <v>10591260</v>
      </c>
      <c r="T19" s="50">
        <v>100</v>
      </c>
      <c r="U19" s="49">
        <v>11511108</v>
      </c>
      <c r="V19" s="50">
        <v>100</v>
      </c>
      <c r="W19" s="49">
        <v>11765227</v>
      </c>
      <c r="X19" s="50">
        <v>100</v>
      </c>
      <c r="Y19" s="49">
        <v>13416398</v>
      </c>
      <c r="Z19" s="50">
        <v>100</v>
      </c>
    </row>
    <row r="20" spans="2:26" x14ac:dyDescent="0.2">
      <c r="B20" s="43" t="s">
        <v>65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</row>
    <row r="21" spans="2:26" x14ac:dyDescent="0.2">
      <c r="B21" s="43" t="s">
        <v>7</v>
      </c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</row>
    <row r="24" spans="2:26" x14ac:dyDescent="0.2">
      <c r="B24" s="156" t="s">
        <v>26</v>
      </c>
    </row>
    <row r="25" spans="2:26" x14ac:dyDescent="0.2">
      <c r="B25" s="156"/>
    </row>
    <row r="26" spans="2:26" x14ac:dyDescent="0.2">
      <c r="C26" s="51"/>
      <c r="D26" s="51"/>
      <c r="E26" s="51"/>
      <c r="F26" s="51"/>
      <c r="G26" s="51"/>
      <c r="H26" s="51"/>
      <c r="I26" s="51"/>
      <c r="J26" s="51"/>
    </row>
    <row r="27" spans="2:26" x14ac:dyDescent="0.2">
      <c r="C27" s="51"/>
      <c r="D27" s="51"/>
      <c r="E27" s="51"/>
      <c r="F27" s="51"/>
      <c r="G27" s="51"/>
      <c r="H27" s="51"/>
      <c r="I27" s="51"/>
      <c r="J27" s="51"/>
    </row>
    <row r="28" spans="2:26" x14ac:dyDescent="0.2">
      <c r="C28" s="51"/>
      <c r="D28" s="51"/>
      <c r="E28" s="51"/>
      <c r="F28" s="51"/>
      <c r="G28" s="51"/>
      <c r="H28" s="51"/>
      <c r="I28" s="51"/>
      <c r="J28" s="51"/>
    </row>
    <row r="29" spans="2:26" x14ac:dyDescent="0.2">
      <c r="C29" s="51"/>
      <c r="D29" s="51"/>
      <c r="E29" s="51"/>
      <c r="F29" s="51"/>
      <c r="G29" s="51"/>
      <c r="H29" s="51"/>
      <c r="I29" s="51"/>
      <c r="J29" s="51"/>
    </row>
    <row r="30" spans="2:26" x14ac:dyDescent="0.2">
      <c r="C30" s="51"/>
      <c r="D30" s="51"/>
      <c r="E30" s="51"/>
      <c r="F30" s="51"/>
      <c r="G30" s="51"/>
      <c r="H30" s="51"/>
      <c r="I30" s="51"/>
      <c r="J30" s="51"/>
    </row>
    <row r="31" spans="2:26" x14ac:dyDescent="0.2">
      <c r="C31" s="51"/>
      <c r="D31" s="51"/>
      <c r="E31" s="51"/>
      <c r="F31" s="51"/>
      <c r="G31" s="51"/>
      <c r="H31" s="51"/>
      <c r="I31" s="51"/>
      <c r="J31" s="51"/>
    </row>
    <row r="32" spans="2:26" x14ac:dyDescent="0.2">
      <c r="C32" s="51"/>
      <c r="D32" s="51"/>
      <c r="E32" s="51"/>
      <c r="F32" s="51"/>
      <c r="G32" s="51"/>
      <c r="H32" s="51"/>
      <c r="I32" s="51"/>
      <c r="J32" s="51"/>
    </row>
    <row r="33" spans="3:10" x14ac:dyDescent="0.2">
      <c r="C33" s="51"/>
      <c r="D33" s="51"/>
      <c r="E33" s="51"/>
      <c r="F33" s="51"/>
      <c r="G33" s="51"/>
      <c r="H33" s="51"/>
      <c r="I33" s="51"/>
      <c r="J33" s="51"/>
    </row>
    <row r="34" spans="3:10" x14ac:dyDescent="0.2">
      <c r="C34" s="51"/>
      <c r="D34" s="51"/>
      <c r="E34" s="51"/>
      <c r="F34" s="51"/>
      <c r="G34" s="51"/>
      <c r="H34" s="51"/>
      <c r="I34" s="51"/>
      <c r="J34" s="51"/>
    </row>
    <row r="35" spans="3:10" x14ac:dyDescent="0.2">
      <c r="C35" s="51"/>
      <c r="D35" s="51"/>
      <c r="E35" s="51"/>
      <c r="F35" s="51"/>
      <c r="G35" s="51"/>
      <c r="H35" s="51"/>
      <c r="I35" s="51"/>
      <c r="J35" s="51"/>
    </row>
    <row r="36" spans="3:10" x14ac:dyDescent="0.2">
      <c r="C36" s="51"/>
      <c r="D36" s="51"/>
      <c r="E36" s="51"/>
      <c r="F36" s="51"/>
      <c r="G36" s="51"/>
      <c r="H36" s="51"/>
      <c r="I36" s="51"/>
      <c r="J36" s="51"/>
    </row>
    <row r="37" spans="3:10" x14ac:dyDescent="0.2">
      <c r="C37" s="51"/>
      <c r="D37" s="51"/>
      <c r="E37" s="51"/>
      <c r="F37" s="51"/>
      <c r="G37" s="51"/>
      <c r="H37" s="51"/>
      <c r="I37" s="51"/>
      <c r="J37" s="51"/>
    </row>
    <row r="38" spans="3:10" x14ac:dyDescent="0.2">
      <c r="C38" s="51"/>
      <c r="D38" s="51"/>
      <c r="E38" s="51"/>
      <c r="F38" s="51"/>
      <c r="G38" s="51"/>
      <c r="H38" s="51"/>
      <c r="I38" s="51"/>
      <c r="J38" s="51"/>
    </row>
    <row r="39" spans="3:10" x14ac:dyDescent="0.2">
      <c r="C39" s="51"/>
      <c r="D39" s="51"/>
      <c r="E39" s="51"/>
      <c r="F39" s="51"/>
      <c r="G39" s="51"/>
      <c r="H39" s="51"/>
      <c r="I39" s="51"/>
      <c r="J39" s="51"/>
    </row>
    <row r="40" spans="3:10" x14ac:dyDescent="0.2">
      <c r="C40" s="51"/>
      <c r="D40" s="51"/>
      <c r="E40" s="51"/>
      <c r="F40" s="51"/>
      <c r="G40" s="51"/>
      <c r="H40" s="51"/>
      <c r="I40" s="51"/>
      <c r="J40" s="51"/>
    </row>
    <row r="41" spans="3:10" x14ac:dyDescent="0.2">
      <c r="C41" s="51"/>
      <c r="D41" s="51"/>
      <c r="E41" s="51"/>
      <c r="F41" s="51"/>
      <c r="G41" s="51"/>
      <c r="H41" s="51"/>
      <c r="I41" s="51"/>
      <c r="J41" s="51"/>
    </row>
  </sheetData>
  <mergeCells count="6">
    <mergeCell ref="B15:B19"/>
    <mergeCell ref="AB2:AB3"/>
    <mergeCell ref="B6:B9"/>
    <mergeCell ref="B10:B14"/>
    <mergeCell ref="B24:B25"/>
    <mergeCell ref="B2:Z2"/>
  </mergeCells>
  <phoneticPr fontId="2" type="noConversion"/>
  <hyperlinks>
    <hyperlink ref="AB2" location="EPA!A1" display="Índice"/>
    <hyperlink ref="AB2:AB3" location="'Sector Turístico'!A1" display="Índice"/>
    <hyperlink ref="B24" location="EPA!A1" display="Índice"/>
    <hyperlink ref="B24:B25" location="'Sector Turístico'!A1" display="Índice"/>
  </hyperlinks>
  <pageMargins left="0.75" right="0.75" top="1" bottom="1" header="0" footer="0"/>
  <pageSetup paperSize="9" orientation="landscape" r:id="rId1"/>
  <headerFooter alignWithMargins="0"/>
  <ignoredErrors>
    <ignoredError sqref="I16:P17 Q16:Q17 R16:R17 H16:H17 T16:T17 V16:V17 X16:X1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T73"/>
  <sheetViews>
    <sheetView zoomScale="90" zoomScaleNormal="90" workbookViewId="0">
      <selection activeCell="A28" sqref="A28:A29"/>
    </sheetView>
  </sheetViews>
  <sheetFormatPr baseColWidth="10" defaultRowHeight="12.75" x14ac:dyDescent="0.2"/>
  <cols>
    <col min="1" max="1" width="20.28515625" style="51" customWidth="1"/>
    <col min="2" max="2" width="1.5703125" style="51" customWidth="1"/>
    <col min="3" max="14" width="12.85546875" style="51" customWidth="1"/>
    <col min="15" max="15" width="0.85546875" style="51" customWidth="1"/>
    <col min="16" max="16" width="14.140625" style="51" bestFit="1" customWidth="1"/>
    <col min="17" max="17" width="1.5703125" style="51" customWidth="1"/>
    <col min="18" max="16384" width="11.42578125" style="51"/>
  </cols>
  <sheetData>
    <row r="1" spans="1:20" ht="17.25" customHeight="1" x14ac:dyDescent="0.2">
      <c r="A1" s="159" t="s">
        <v>53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</row>
    <row r="2" spans="1:20" ht="18.75" customHeight="1" thickBot="1" x14ac:dyDescent="0.25">
      <c r="A2" s="160" t="s">
        <v>88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</row>
    <row r="3" spans="1:20" s="55" customFormat="1" ht="17.25" customHeight="1" x14ac:dyDescent="0.2">
      <c r="A3" s="52" t="s">
        <v>8</v>
      </c>
      <c r="B3" s="53"/>
      <c r="C3" s="75" t="s">
        <v>9</v>
      </c>
      <c r="D3" s="75" t="s">
        <v>10</v>
      </c>
      <c r="E3" s="75" t="s">
        <v>11</v>
      </c>
      <c r="F3" s="75" t="s">
        <v>12</v>
      </c>
      <c r="G3" s="75" t="s">
        <v>13</v>
      </c>
      <c r="H3" s="75" t="s">
        <v>14</v>
      </c>
      <c r="I3" s="75" t="s">
        <v>15</v>
      </c>
      <c r="J3" s="75" t="s">
        <v>16</v>
      </c>
      <c r="K3" s="75" t="s">
        <v>17</v>
      </c>
      <c r="L3" s="75" t="s">
        <v>18</v>
      </c>
      <c r="M3" s="75" t="s">
        <v>19</v>
      </c>
      <c r="N3" s="75" t="s">
        <v>20</v>
      </c>
      <c r="O3" s="53"/>
      <c r="P3" s="54" t="s">
        <v>6</v>
      </c>
      <c r="R3" s="51"/>
    </row>
    <row r="4" spans="1:20" ht="14.25" x14ac:dyDescent="0.2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</row>
    <row r="5" spans="1:20" ht="14.25" x14ac:dyDescent="0.2">
      <c r="A5" s="39" t="s">
        <v>68</v>
      </c>
      <c r="B5" s="56"/>
      <c r="C5" s="57">
        <v>277658</v>
      </c>
      <c r="D5" s="57">
        <v>274224</v>
      </c>
      <c r="E5" s="57">
        <v>295985</v>
      </c>
      <c r="F5" s="57">
        <v>261692</v>
      </c>
      <c r="G5" s="57">
        <v>222937</v>
      </c>
      <c r="H5" s="57">
        <v>219120</v>
      </c>
      <c r="I5" s="57">
        <v>254774</v>
      </c>
      <c r="J5" s="57">
        <v>242795</v>
      </c>
      <c r="K5" s="57">
        <v>235362</v>
      </c>
      <c r="L5" s="57">
        <v>289814</v>
      </c>
      <c r="M5" s="57">
        <v>296833</v>
      </c>
      <c r="N5" s="57">
        <v>295249</v>
      </c>
      <c r="O5" s="57">
        <v>2904689</v>
      </c>
      <c r="P5" s="57">
        <f>+SUM(C5:N5)</f>
        <v>3166443</v>
      </c>
      <c r="T5" s="63"/>
    </row>
    <row r="6" spans="1:20" ht="14.25" x14ac:dyDescent="0.2">
      <c r="A6" s="39" t="s">
        <v>69</v>
      </c>
      <c r="B6" s="56"/>
      <c r="C6" s="57">
        <v>10106</v>
      </c>
      <c r="D6" s="57">
        <v>8442</v>
      </c>
      <c r="E6" s="57">
        <v>8193</v>
      </c>
      <c r="F6" s="57">
        <v>7417</v>
      </c>
      <c r="G6" s="57">
        <v>3563</v>
      </c>
      <c r="H6" s="57">
        <v>4157</v>
      </c>
      <c r="I6" s="57">
        <v>6632</v>
      </c>
      <c r="J6" s="57">
        <v>5760</v>
      </c>
      <c r="K6" s="57">
        <v>5261</v>
      </c>
      <c r="L6" s="57">
        <v>6927</v>
      </c>
      <c r="M6" s="57">
        <v>9532</v>
      </c>
      <c r="N6" s="57">
        <v>10796</v>
      </c>
      <c r="O6" s="58">
        <v>97409</v>
      </c>
      <c r="P6" s="57">
        <f t="shared" ref="P6:P21" si="0">+SUM(C6:N6)</f>
        <v>86786</v>
      </c>
      <c r="T6" s="63"/>
    </row>
    <row r="7" spans="1:20" ht="14.25" x14ac:dyDescent="0.2">
      <c r="A7" s="39" t="s">
        <v>70</v>
      </c>
      <c r="B7" s="56"/>
      <c r="C7" s="57">
        <v>35473</v>
      </c>
      <c r="D7" s="57">
        <v>36467</v>
      </c>
      <c r="E7" s="57">
        <v>37088</v>
      </c>
      <c r="F7" s="57">
        <v>35269</v>
      </c>
      <c r="G7" s="57">
        <v>31388</v>
      </c>
      <c r="H7" s="57">
        <v>31224</v>
      </c>
      <c r="I7" s="57">
        <v>43417</v>
      </c>
      <c r="J7" s="57">
        <v>39125</v>
      </c>
      <c r="K7" s="57">
        <v>33411</v>
      </c>
      <c r="L7" s="57">
        <v>40474</v>
      </c>
      <c r="M7" s="57">
        <v>35684</v>
      </c>
      <c r="N7" s="57">
        <v>38531</v>
      </c>
      <c r="O7" s="58">
        <v>372462</v>
      </c>
      <c r="P7" s="57">
        <f t="shared" si="0"/>
        <v>437551</v>
      </c>
      <c r="T7" s="63"/>
    </row>
    <row r="8" spans="1:20" ht="14.25" x14ac:dyDescent="0.2">
      <c r="A8" s="39" t="s">
        <v>71</v>
      </c>
      <c r="B8" s="56"/>
      <c r="C8" s="57">
        <v>52339</v>
      </c>
      <c r="D8" s="57">
        <v>47900</v>
      </c>
      <c r="E8" s="57">
        <v>48677</v>
      </c>
      <c r="F8" s="57">
        <v>21209</v>
      </c>
      <c r="G8" s="57">
        <v>8326</v>
      </c>
      <c r="H8" s="57">
        <v>9851</v>
      </c>
      <c r="I8" s="57">
        <v>13318</v>
      </c>
      <c r="J8" s="57">
        <v>10407</v>
      </c>
      <c r="K8" s="57">
        <v>8971</v>
      </c>
      <c r="L8" s="57">
        <v>33246</v>
      </c>
      <c r="M8" s="57">
        <v>45947</v>
      </c>
      <c r="N8" s="57">
        <v>51954</v>
      </c>
      <c r="O8" s="58">
        <v>328343</v>
      </c>
      <c r="P8" s="57">
        <f t="shared" si="0"/>
        <v>352145</v>
      </c>
      <c r="T8" s="63"/>
    </row>
    <row r="9" spans="1:20" ht="14.25" x14ac:dyDescent="0.2">
      <c r="A9" s="39" t="s">
        <v>72</v>
      </c>
      <c r="B9" s="56"/>
      <c r="C9" s="57">
        <v>42295</v>
      </c>
      <c r="D9" s="57">
        <v>38923</v>
      </c>
      <c r="E9" s="57">
        <v>40737</v>
      </c>
      <c r="F9" s="57">
        <v>11971</v>
      </c>
      <c r="G9" s="57">
        <v>607</v>
      </c>
      <c r="H9" s="57">
        <v>0</v>
      </c>
      <c r="I9" s="57">
        <v>0</v>
      </c>
      <c r="J9" s="57">
        <v>0</v>
      </c>
      <c r="K9" s="57">
        <v>1011</v>
      </c>
      <c r="L9" s="57">
        <v>25447</v>
      </c>
      <c r="M9" s="57">
        <v>43820</v>
      </c>
      <c r="N9" s="57">
        <v>43318</v>
      </c>
      <c r="O9" s="58">
        <v>279661</v>
      </c>
      <c r="P9" s="57">
        <f t="shared" si="0"/>
        <v>248129</v>
      </c>
      <c r="T9" s="63"/>
    </row>
    <row r="10" spans="1:20" ht="14.25" x14ac:dyDescent="0.2">
      <c r="A10" s="39" t="s">
        <v>73</v>
      </c>
      <c r="B10" s="56"/>
      <c r="C10" s="57">
        <v>28380</v>
      </c>
      <c r="D10" s="57">
        <v>36532</v>
      </c>
      <c r="E10" s="57">
        <v>33602</v>
      </c>
      <c r="F10" s="57">
        <v>57075</v>
      </c>
      <c r="G10" s="57">
        <v>36412</v>
      </c>
      <c r="H10" s="57">
        <v>32783</v>
      </c>
      <c r="I10" s="57">
        <v>52951</v>
      </c>
      <c r="J10" s="57">
        <v>50483</v>
      </c>
      <c r="K10" s="57">
        <v>30993</v>
      </c>
      <c r="L10" s="57">
        <v>38593</v>
      </c>
      <c r="M10" s="57">
        <v>19255</v>
      </c>
      <c r="N10" s="57">
        <v>33438</v>
      </c>
      <c r="O10" s="58">
        <v>357174</v>
      </c>
      <c r="P10" s="57">
        <f t="shared" si="0"/>
        <v>450497</v>
      </c>
      <c r="T10" s="63"/>
    </row>
    <row r="11" spans="1:20" ht="14.25" x14ac:dyDescent="0.2">
      <c r="A11" s="39" t="s">
        <v>74</v>
      </c>
      <c r="B11" s="56"/>
      <c r="C11" s="57">
        <v>323404</v>
      </c>
      <c r="D11" s="57">
        <v>361463</v>
      </c>
      <c r="E11" s="57">
        <v>426935</v>
      </c>
      <c r="F11" s="57">
        <v>400516</v>
      </c>
      <c r="G11" s="57">
        <v>402682</v>
      </c>
      <c r="H11" s="57">
        <v>424148</v>
      </c>
      <c r="I11" s="57">
        <v>473214</v>
      </c>
      <c r="J11" s="57">
        <v>472647</v>
      </c>
      <c r="K11" s="57">
        <v>445735</v>
      </c>
      <c r="L11" s="57">
        <v>491803</v>
      </c>
      <c r="M11" s="57">
        <v>387039</v>
      </c>
      <c r="N11" s="57">
        <v>445498</v>
      </c>
      <c r="O11" s="58">
        <v>4102141</v>
      </c>
      <c r="P11" s="57">
        <f t="shared" si="0"/>
        <v>5055084</v>
      </c>
      <c r="T11" s="63"/>
    </row>
    <row r="12" spans="1:20" ht="14.25" x14ac:dyDescent="0.2">
      <c r="A12" s="39" t="s">
        <v>75</v>
      </c>
      <c r="B12" s="56"/>
      <c r="C12" s="57">
        <v>41333</v>
      </c>
      <c r="D12" s="57">
        <v>41794</v>
      </c>
      <c r="E12" s="57">
        <v>44765</v>
      </c>
      <c r="F12" s="57">
        <v>53109</v>
      </c>
      <c r="G12" s="57">
        <v>43247</v>
      </c>
      <c r="H12" s="57">
        <v>37308</v>
      </c>
      <c r="I12" s="57">
        <v>66580</v>
      </c>
      <c r="J12" s="57">
        <v>63672</v>
      </c>
      <c r="K12" s="57">
        <v>46487</v>
      </c>
      <c r="L12" s="57">
        <v>56643</v>
      </c>
      <c r="M12" s="57">
        <v>43314</v>
      </c>
      <c r="N12" s="57">
        <v>46622</v>
      </c>
      <c r="O12" s="58">
        <v>426458</v>
      </c>
      <c r="P12" s="57">
        <f t="shared" si="0"/>
        <v>584874</v>
      </c>
      <c r="T12" s="63"/>
    </row>
    <row r="13" spans="1:20" ht="14.25" x14ac:dyDescent="0.2">
      <c r="A13" s="39" t="s">
        <v>76</v>
      </c>
      <c r="B13" s="56"/>
      <c r="C13" s="57">
        <v>33579</v>
      </c>
      <c r="D13" s="57">
        <v>33537</v>
      </c>
      <c r="E13" s="57">
        <v>41021</v>
      </c>
      <c r="F13" s="57">
        <v>39146</v>
      </c>
      <c r="G13" s="57">
        <v>39716</v>
      </c>
      <c r="H13" s="57">
        <v>51395</v>
      </c>
      <c r="I13" s="57">
        <v>53619</v>
      </c>
      <c r="J13" s="57">
        <v>42299</v>
      </c>
      <c r="K13" s="57">
        <v>45223</v>
      </c>
      <c r="L13" s="57">
        <v>45713</v>
      </c>
      <c r="M13" s="57">
        <v>34684</v>
      </c>
      <c r="N13" s="57">
        <v>37079</v>
      </c>
      <c r="O13" s="58">
        <v>421664</v>
      </c>
      <c r="P13" s="57">
        <f t="shared" si="0"/>
        <v>497011</v>
      </c>
      <c r="T13" s="63"/>
    </row>
    <row r="14" spans="1:20" ht="14.25" x14ac:dyDescent="0.2">
      <c r="A14" s="39" t="s">
        <v>77</v>
      </c>
      <c r="B14" s="56"/>
      <c r="C14" s="57">
        <v>37792</v>
      </c>
      <c r="D14" s="57">
        <v>34298</v>
      </c>
      <c r="E14" s="57">
        <v>33569</v>
      </c>
      <c r="F14" s="57">
        <v>33151</v>
      </c>
      <c r="G14" s="57">
        <v>34911</v>
      </c>
      <c r="H14" s="57">
        <v>35388</v>
      </c>
      <c r="I14" s="57">
        <v>41869</v>
      </c>
      <c r="J14" s="57">
        <v>51526</v>
      </c>
      <c r="K14" s="57">
        <v>37245</v>
      </c>
      <c r="L14" s="57">
        <v>41839</v>
      </c>
      <c r="M14" s="57">
        <v>40788</v>
      </c>
      <c r="N14" s="57">
        <v>50086</v>
      </c>
      <c r="O14" s="58">
        <v>300971</v>
      </c>
      <c r="P14" s="57">
        <f t="shared" si="0"/>
        <v>472462</v>
      </c>
      <c r="T14" s="63"/>
    </row>
    <row r="15" spans="1:20" ht="14.25" x14ac:dyDescent="0.2">
      <c r="A15" s="39" t="s">
        <v>78</v>
      </c>
      <c r="B15" s="56"/>
      <c r="C15" s="57">
        <v>70409</v>
      </c>
      <c r="D15" s="57">
        <v>63175</v>
      </c>
      <c r="E15" s="57">
        <v>57395</v>
      </c>
      <c r="F15" s="57">
        <v>18824</v>
      </c>
      <c r="G15" s="57">
        <v>7947</v>
      </c>
      <c r="H15" s="57">
        <v>12291</v>
      </c>
      <c r="I15" s="57">
        <v>17226</v>
      </c>
      <c r="J15" s="57">
        <v>10787</v>
      </c>
      <c r="K15" s="57">
        <v>10410</v>
      </c>
      <c r="L15" s="57">
        <v>44312</v>
      </c>
      <c r="M15" s="57">
        <v>64313</v>
      </c>
      <c r="N15" s="57">
        <v>66803</v>
      </c>
      <c r="O15" s="58">
        <v>507214</v>
      </c>
      <c r="P15" s="57">
        <f t="shared" si="0"/>
        <v>443892</v>
      </c>
      <c r="T15" s="63"/>
    </row>
    <row r="16" spans="1:20" ht="14.25" x14ac:dyDescent="0.2">
      <c r="A16" s="39" t="s">
        <v>79</v>
      </c>
      <c r="B16" s="56"/>
      <c r="C16" s="57">
        <v>2091</v>
      </c>
      <c r="D16" s="57">
        <v>3218</v>
      </c>
      <c r="E16" s="57">
        <v>3069</v>
      </c>
      <c r="F16" s="57">
        <v>2978</v>
      </c>
      <c r="G16" s="57">
        <v>3140</v>
      </c>
      <c r="H16" s="57">
        <v>4625</v>
      </c>
      <c r="I16" s="57">
        <v>5857</v>
      </c>
      <c r="J16" s="57">
        <v>5963</v>
      </c>
      <c r="K16" s="57">
        <v>5360</v>
      </c>
      <c r="L16" s="57">
        <v>5946</v>
      </c>
      <c r="M16" s="57">
        <v>3135</v>
      </c>
      <c r="N16" s="57">
        <v>3382</v>
      </c>
      <c r="O16" s="58">
        <v>31669</v>
      </c>
      <c r="P16" s="57">
        <f t="shared" si="0"/>
        <v>48764</v>
      </c>
      <c r="T16" s="63"/>
    </row>
    <row r="17" spans="1:20" ht="14.25" x14ac:dyDescent="0.2">
      <c r="A17" s="39" t="s">
        <v>80</v>
      </c>
      <c r="B17" s="56"/>
      <c r="C17" s="57">
        <v>24517</v>
      </c>
      <c r="D17" s="57">
        <v>23911</v>
      </c>
      <c r="E17" s="57">
        <v>23234</v>
      </c>
      <c r="F17" s="57">
        <v>21533</v>
      </c>
      <c r="G17" s="57">
        <v>25283</v>
      </c>
      <c r="H17" s="57">
        <v>29292</v>
      </c>
      <c r="I17" s="57">
        <v>35449</v>
      </c>
      <c r="J17" s="57">
        <v>35877</v>
      </c>
      <c r="K17" s="57">
        <v>30357</v>
      </c>
      <c r="L17" s="57">
        <v>26506</v>
      </c>
      <c r="M17" s="57">
        <v>24481</v>
      </c>
      <c r="N17" s="57">
        <v>26870</v>
      </c>
      <c r="O17" s="58">
        <v>181301</v>
      </c>
      <c r="P17" s="57">
        <f t="shared" si="0"/>
        <v>327310</v>
      </c>
      <c r="T17" s="63"/>
    </row>
    <row r="18" spans="1:20" ht="14.25" x14ac:dyDescent="0.2">
      <c r="A18" s="39" t="s">
        <v>81</v>
      </c>
      <c r="B18" s="56"/>
      <c r="C18" s="57">
        <v>89769</v>
      </c>
      <c r="D18" s="57">
        <v>80155</v>
      </c>
      <c r="E18" s="57">
        <v>77080</v>
      </c>
      <c r="F18" s="57">
        <v>31442</v>
      </c>
      <c r="G18" s="57">
        <v>7278</v>
      </c>
      <c r="H18" s="57">
        <v>9692</v>
      </c>
      <c r="I18" s="57">
        <v>9010</v>
      </c>
      <c r="J18" s="57">
        <v>10294</v>
      </c>
      <c r="K18" s="57">
        <v>9290</v>
      </c>
      <c r="L18" s="57">
        <v>46225</v>
      </c>
      <c r="M18" s="57">
        <v>87242</v>
      </c>
      <c r="N18" s="57">
        <v>89348</v>
      </c>
      <c r="O18" s="58">
        <v>543721</v>
      </c>
      <c r="P18" s="57">
        <f t="shared" si="0"/>
        <v>546825</v>
      </c>
      <c r="T18" s="63"/>
    </row>
    <row r="19" spans="1:20" ht="14.25" x14ac:dyDescent="0.2">
      <c r="A19" s="39" t="s">
        <v>82</v>
      </c>
      <c r="B19" s="56"/>
      <c r="C19" s="57">
        <v>21578</v>
      </c>
      <c r="D19" s="57">
        <v>24144</v>
      </c>
      <c r="E19" s="57">
        <v>26613</v>
      </c>
      <c r="F19" s="57">
        <v>30158</v>
      </c>
      <c r="G19" s="57">
        <v>24837</v>
      </c>
      <c r="H19" s="57">
        <v>18619</v>
      </c>
      <c r="I19" s="57">
        <v>26786</v>
      </c>
      <c r="J19" s="57">
        <v>24331</v>
      </c>
      <c r="K19" s="57">
        <v>25977</v>
      </c>
      <c r="L19" s="57">
        <v>37526</v>
      </c>
      <c r="M19" s="57">
        <v>29834</v>
      </c>
      <c r="N19" s="57">
        <v>27822</v>
      </c>
      <c r="O19" s="58">
        <v>269179</v>
      </c>
      <c r="P19" s="57">
        <f t="shared" si="0"/>
        <v>318225</v>
      </c>
      <c r="T19" s="63"/>
    </row>
    <row r="20" spans="1:20" ht="14.25" x14ac:dyDescent="0.2">
      <c r="A20" s="39" t="s">
        <v>83</v>
      </c>
      <c r="B20" s="56"/>
      <c r="C20" s="57">
        <v>1533</v>
      </c>
      <c r="D20" s="57">
        <v>1437</v>
      </c>
      <c r="E20" s="57">
        <v>2967</v>
      </c>
      <c r="F20" s="57">
        <v>2706</v>
      </c>
      <c r="G20" s="57">
        <v>4064</v>
      </c>
      <c r="H20" s="57">
        <v>4912</v>
      </c>
      <c r="I20" s="57">
        <v>11663</v>
      </c>
      <c r="J20" s="57">
        <v>14710</v>
      </c>
      <c r="K20" s="57">
        <v>6965</v>
      </c>
      <c r="L20" s="57">
        <v>3420</v>
      </c>
      <c r="M20" s="57">
        <v>985</v>
      </c>
      <c r="N20" s="57">
        <v>1643</v>
      </c>
      <c r="O20" s="58">
        <v>50386</v>
      </c>
      <c r="P20" s="57">
        <f t="shared" si="0"/>
        <v>57005</v>
      </c>
      <c r="T20" s="63"/>
    </row>
    <row r="21" spans="1:20" ht="14.25" x14ac:dyDescent="0.2">
      <c r="A21" s="39" t="s">
        <v>84</v>
      </c>
      <c r="B21" s="56"/>
      <c r="C21" s="57">
        <v>25507</v>
      </c>
      <c r="D21" s="57">
        <v>24515</v>
      </c>
      <c r="E21" s="57">
        <v>28800</v>
      </c>
      <c r="F21" s="57">
        <v>30938</v>
      </c>
      <c r="G21" s="57">
        <v>19766</v>
      </c>
      <c r="H21" s="57">
        <v>24227</v>
      </c>
      <c r="I21" s="57">
        <v>29346</v>
      </c>
      <c r="J21" s="57">
        <v>29472</v>
      </c>
      <c r="K21" s="57">
        <v>24960</v>
      </c>
      <c r="L21" s="57">
        <v>30399</v>
      </c>
      <c r="M21" s="57">
        <v>26466</v>
      </c>
      <c r="N21" s="57">
        <v>28999</v>
      </c>
      <c r="O21" s="57">
        <v>328477</v>
      </c>
      <c r="P21" s="57">
        <f t="shared" si="0"/>
        <v>323395</v>
      </c>
    </row>
    <row r="22" spans="1:20" ht="14.25" x14ac:dyDescent="0.2">
      <c r="A22" s="56"/>
      <c r="B22" s="56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</row>
    <row r="23" spans="1:20" ht="15" thickBot="1" x14ac:dyDescent="0.25">
      <c r="A23" s="60" t="s">
        <v>6</v>
      </c>
      <c r="B23" s="61"/>
      <c r="C23" s="62">
        <f>SUM(C5:C21)</f>
        <v>1117763</v>
      </c>
      <c r="D23" s="62">
        <f t="shared" ref="D23:N23" si="1">SUM(D5:D21)</f>
        <v>1134135</v>
      </c>
      <c r="E23" s="62">
        <f t="shared" si="1"/>
        <v>1229730</v>
      </c>
      <c r="F23" s="62">
        <f t="shared" si="1"/>
        <v>1059134</v>
      </c>
      <c r="G23" s="62">
        <f t="shared" si="1"/>
        <v>916104</v>
      </c>
      <c r="H23" s="62">
        <f t="shared" si="1"/>
        <v>949032</v>
      </c>
      <c r="I23" s="62">
        <f t="shared" si="1"/>
        <v>1141711</v>
      </c>
      <c r="J23" s="62">
        <f t="shared" si="1"/>
        <v>1110148</v>
      </c>
      <c r="K23" s="62">
        <f t="shared" si="1"/>
        <v>1003018</v>
      </c>
      <c r="L23" s="62">
        <f t="shared" si="1"/>
        <v>1264833</v>
      </c>
      <c r="M23" s="62">
        <f t="shared" si="1"/>
        <v>1193352</v>
      </c>
      <c r="N23" s="62">
        <f t="shared" si="1"/>
        <v>1297438</v>
      </c>
      <c r="O23" s="62">
        <f>SUM(O5:O21)</f>
        <v>11502919</v>
      </c>
      <c r="P23" s="62">
        <f>SUM(P5:P21)</f>
        <v>13416398</v>
      </c>
      <c r="Q23" s="62">
        <f>SUM(Q5:Q21)</f>
        <v>0</v>
      </c>
    </row>
    <row r="24" spans="1:20" ht="14.25" x14ac:dyDescent="0.2">
      <c r="A24" s="161" t="s">
        <v>66</v>
      </c>
      <c r="B24" s="161"/>
      <c r="C24" s="161"/>
      <c r="D24" s="161"/>
      <c r="E24" s="161"/>
      <c r="F24" s="161"/>
      <c r="G24" s="161"/>
      <c r="H24" s="161"/>
      <c r="I24" s="161"/>
      <c r="J24" s="161"/>
      <c r="K24" s="161"/>
      <c r="L24" s="161"/>
      <c r="M24" s="161"/>
      <c r="N24" s="161"/>
      <c r="O24" s="56"/>
      <c r="P24" s="89"/>
    </row>
    <row r="25" spans="1:20" ht="14.25" x14ac:dyDescent="0.2">
      <c r="A25" s="162" t="s">
        <v>21</v>
      </c>
      <c r="B25" s="162"/>
      <c r="C25" s="162"/>
      <c r="D25" s="162"/>
      <c r="E25" s="162"/>
      <c r="F25" s="162"/>
      <c r="G25" s="162"/>
      <c r="H25" s="162"/>
      <c r="I25" s="162"/>
      <c r="J25" s="162"/>
      <c r="K25" s="162"/>
      <c r="L25" s="162"/>
      <c r="M25" s="162"/>
      <c r="N25" s="162"/>
      <c r="O25" s="56"/>
      <c r="P25" s="56"/>
    </row>
    <row r="28" spans="1:20" x14ac:dyDescent="0.2">
      <c r="A28" s="158" t="s">
        <v>26</v>
      </c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</row>
    <row r="29" spans="1:20" x14ac:dyDescent="0.2">
      <c r="A29" s="158"/>
      <c r="C29" s="63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63"/>
      <c r="P29" s="97"/>
    </row>
    <row r="30" spans="1:20" x14ac:dyDescent="0.2"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</row>
    <row r="31" spans="1:20" x14ac:dyDescent="0.2"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</row>
    <row r="32" spans="1:20" x14ac:dyDescent="0.2"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</row>
    <row r="33" spans="3:13" x14ac:dyDescent="0.2">
      <c r="C33" s="63"/>
      <c r="D33" s="63"/>
      <c r="E33" s="63"/>
      <c r="F33" s="63"/>
      <c r="G33" s="63"/>
      <c r="H33" s="63"/>
      <c r="I33" s="63"/>
      <c r="J33" s="63"/>
      <c r="K33" s="63">
        <f>SUM(C23:N23)</f>
        <v>13416398</v>
      </c>
      <c r="L33" s="63"/>
      <c r="M33" s="63"/>
    </row>
    <row r="34" spans="3:13" x14ac:dyDescent="0.2"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</row>
    <row r="35" spans="3:13" x14ac:dyDescent="0.2"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</row>
    <row r="36" spans="3:13" x14ac:dyDescent="0.2"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</row>
    <row r="37" spans="3:13" x14ac:dyDescent="0.2"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</row>
    <row r="38" spans="3:13" x14ac:dyDescent="0.2"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</row>
    <row r="39" spans="3:13" x14ac:dyDescent="0.2"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</row>
    <row r="40" spans="3:13" x14ac:dyDescent="0.2"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</row>
    <row r="41" spans="3:13" x14ac:dyDescent="0.2"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</row>
    <row r="42" spans="3:13" x14ac:dyDescent="0.2"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</row>
    <row r="43" spans="3:13" x14ac:dyDescent="0.2"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</row>
    <row r="44" spans="3:13" x14ac:dyDescent="0.2"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</row>
    <row r="45" spans="3:13" x14ac:dyDescent="0.2"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</row>
    <row r="46" spans="3:13" x14ac:dyDescent="0.2"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</row>
    <row r="47" spans="3:13" x14ac:dyDescent="0.2"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</row>
    <row r="48" spans="3:13" x14ac:dyDescent="0.2">
      <c r="F48" s="63"/>
    </row>
    <row r="49" spans="3:14" x14ac:dyDescent="0.2"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</row>
    <row r="50" spans="3:14" x14ac:dyDescent="0.2"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</row>
    <row r="51" spans="3:14" x14ac:dyDescent="0.2"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</row>
    <row r="52" spans="3:14" x14ac:dyDescent="0.2"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</row>
    <row r="53" spans="3:14" x14ac:dyDescent="0.2"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</row>
    <row r="54" spans="3:14" x14ac:dyDescent="0.2"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</row>
    <row r="55" spans="3:14" x14ac:dyDescent="0.2"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</row>
    <row r="56" spans="3:14" x14ac:dyDescent="0.2"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</row>
    <row r="57" spans="3:14" x14ac:dyDescent="0.2"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</row>
    <row r="58" spans="3:14" x14ac:dyDescent="0.2"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</row>
    <row r="59" spans="3:14" x14ac:dyDescent="0.2"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</row>
    <row r="60" spans="3:14" x14ac:dyDescent="0.2"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</row>
    <row r="61" spans="3:14" x14ac:dyDescent="0.2"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</row>
    <row r="62" spans="3:14" x14ac:dyDescent="0.2"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</row>
    <row r="63" spans="3:14" x14ac:dyDescent="0.2"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</row>
    <row r="64" spans="3:14" x14ac:dyDescent="0.2"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</row>
    <row r="65" spans="3:14" x14ac:dyDescent="0.2"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</row>
    <row r="66" spans="3:14" x14ac:dyDescent="0.2"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</row>
    <row r="67" spans="3:14" x14ac:dyDescent="0.2"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</row>
    <row r="68" spans="3:14" x14ac:dyDescent="0.2"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</row>
    <row r="69" spans="3:14" x14ac:dyDescent="0.2">
      <c r="C69" s="63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</row>
    <row r="70" spans="3:14" x14ac:dyDescent="0.2"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</row>
    <row r="71" spans="3:14" x14ac:dyDescent="0.2"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</row>
    <row r="72" spans="3:14" x14ac:dyDescent="0.2">
      <c r="C72" s="63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</row>
    <row r="73" spans="3:14" x14ac:dyDescent="0.2"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</row>
  </sheetData>
  <mergeCells count="5">
    <mergeCell ref="A28:A29"/>
    <mergeCell ref="A1:P1"/>
    <mergeCell ref="A2:P2"/>
    <mergeCell ref="A24:N24"/>
    <mergeCell ref="A25:N25"/>
  </mergeCells>
  <phoneticPr fontId="2" type="noConversion"/>
  <hyperlinks>
    <hyperlink ref="A28" location="EPA!A1" display="Índice"/>
    <hyperlink ref="A28:A29" location="'Sector Turístico'!A1" display="Índice"/>
  </hyperlinks>
  <pageMargins left="0.75" right="0.75" top="1" bottom="1" header="0" footer="0"/>
  <pageSetup paperSize="9" orientation="portrait" r:id="rId1"/>
  <headerFooter alignWithMargins="0"/>
  <ignoredErrors>
    <ignoredError sqref="P5:P21 O23:P23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T28"/>
  <sheetViews>
    <sheetView zoomScale="90" zoomScaleNormal="90" workbookViewId="0">
      <selection activeCell="A27" sqref="A27:A28"/>
    </sheetView>
  </sheetViews>
  <sheetFormatPr baseColWidth="10" defaultRowHeight="12.75" x14ac:dyDescent="0.2"/>
  <cols>
    <col min="1" max="1" width="19.28515625" style="4" customWidth="1"/>
    <col min="2" max="2" width="1.28515625" style="4" customWidth="1"/>
    <col min="3" max="14" width="11.42578125" style="4"/>
    <col min="15" max="15" width="1.28515625" style="4" customWidth="1"/>
    <col min="16" max="16" width="12.7109375" style="4" bestFit="1" customWidth="1"/>
    <col min="17" max="17" width="1.42578125" style="4" customWidth="1"/>
    <col min="18" max="16384" width="11.42578125" style="4"/>
  </cols>
  <sheetData>
    <row r="1" spans="1:20" ht="14.25" x14ac:dyDescent="0.2">
      <c r="A1" s="159" t="s">
        <v>28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</row>
    <row r="2" spans="1:20" ht="21" customHeight="1" thickBot="1" x14ac:dyDescent="0.25">
      <c r="A2" s="160" t="s">
        <v>88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</row>
    <row r="3" spans="1:20" s="11" customFormat="1" ht="18.75" customHeight="1" x14ac:dyDescent="0.2">
      <c r="A3" s="52" t="s">
        <v>8</v>
      </c>
      <c r="B3" s="52"/>
      <c r="C3" s="75" t="s">
        <v>9</v>
      </c>
      <c r="D3" s="75" t="s">
        <v>10</v>
      </c>
      <c r="E3" s="75" t="s">
        <v>11</v>
      </c>
      <c r="F3" s="75" t="s">
        <v>12</v>
      </c>
      <c r="G3" s="75" t="s">
        <v>13</v>
      </c>
      <c r="H3" s="75" t="s">
        <v>14</v>
      </c>
      <c r="I3" s="75" t="s">
        <v>15</v>
      </c>
      <c r="J3" s="75" t="s">
        <v>16</v>
      </c>
      <c r="K3" s="75" t="s">
        <v>17</v>
      </c>
      <c r="L3" s="75" t="s">
        <v>18</v>
      </c>
      <c r="M3" s="75" t="s">
        <v>19</v>
      </c>
      <c r="N3" s="75" t="s">
        <v>20</v>
      </c>
      <c r="O3" s="52"/>
      <c r="P3" s="75" t="s">
        <v>6</v>
      </c>
      <c r="Q3" s="127"/>
      <c r="R3" s="51"/>
    </row>
    <row r="4" spans="1:20" ht="14.25" x14ac:dyDescent="0.2">
      <c r="A4" s="39"/>
      <c r="B4" s="56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8"/>
      <c r="P4" s="57"/>
      <c r="Q4" s="51"/>
      <c r="R4" s="51"/>
    </row>
    <row r="5" spans="1:20" ht="14.25" x14ac:dyDescent="0.2">
      <c r="A5" s="39" t="s">
        <v>68</v>
      </c>
      <c r="B5" s="56"/>
      <c r="C5" s="57">
        <v>193830</v>
      </c>
      <c r="D5" s="57">
        <v>187213</v>
      </c>
      <c r="E5" s="57">
        <v>205131</v>
      </c>
      <c r="F5" s="57">
        <v>184753</v>
      </c>
      <c r="G5" s="57">
        <v>159408</v>
      </c>
      <c r="H5" s="57">
        <v>155019</v>
      </c>
      <c r="I5" s="57">
        <v>179251</v>
      </c>
      <c r="J5" s="57">
        <v>172748</v>
      </c>
      <c r="K5" s="57">
        <v>166309</v>
      </c>
      <c r="L5" s="57">
        <v>207820</v>
      </c>
      <c r="M5" s="57">
        <v>200633</v>
      </c>
      <c r="N5" s="57">
        <v>201250</v>
      </c>
      <c r="O5" s="128">
        <v>2038547</v>
      </c>
      <c r="P5" s="57">
        <f t="shared" ref="P5:P21" si="0">+SUM(C5:N5)</f>
        <v>2213365</v>
      </c>
      <c r="Q5" s="51"/>
      <c r="R5" s="51"/>
      <c r="T5" s="12"/>
    </row>
    <row r="6" spans="1:20" ht="14.25" x14ac:dyDescent="0.2">
      <c r="A6" s="39" t="s">
        <v>69</v>
      </c>
      <c r="B6" s="56"/>
      <c r="C6" s="57">
        <v>5218</v>
      </c>
      <c r="D6" s="57">
        <v>4506</v>
      </c>
      <c r="E6" s="57">
        <v>4362</v>
      </c>
      <c r="F6" s="57">
        <v>4038</v>
      </c>
      <c r="G6" s="57">
        <v>1859</v>
      </c>
      <c r="H6" s="57">
        <v>2065</v>
      </c>
      <c r="I6" s="57">
        <v>3214</v>
      </c>
      <c r="J6" s="57">
        <v>3092</v>
      </c>
      <c r="K6" s="57">
        <v>2631</v>
      </c>
      <c r="L6" s="57">
        <v>3538</v>
      </c>
      <c r="M6" s="57">
        <v>5445</v>
      </c>
      <c r="N6" s="57">
        <v>6178</v>
      </c>
      <c r="O6" s="128">
        <v>55129</v>
      </c>
      <c r="P6" s="57">
        <f t="shared" si="0"/>
        <v>46146</v>
      </c>
      <c r="Q6" s="51"/>
      <c r="R6" s="51"/>
      <c r="T6" s="12"/>
    </row>
    <row r="7" spans="1:20" ht="14.25" x14ac:dyDescent="0.2">
      <c r="A7" s="39" t="s">
        <v>70</v>
      </c>
      <c r="B7" s="56"/>
      <c r="C7" s="57">
        <v>13847</v>
      </c>
      <c r="D7" s="57">
        <v>14299</v>
      </c>
      <c r="E7" s="57">
        <v>14621</v>
      </c>
      <c r="F7" s="57">
        <v>15328</v>
      </c>
      <c r="G7" s="57">
        <v>13763</v>
      </c>
      <c r="H7" s="57">
        <v>14334</v>
      </c>
      <c r="I7" s="57">
        <v>20919</v>
      </c>
      <c r="J7" s="57">
        <v>18794</v>
      </c>
      <c r="K7" s="57">
        <v>14758</v>
      </c>
      <c r="L7" s="57">
        <v>16576</v>
      </c>
      <c r="M7" s="57">
        <v>13160</v>
      </c>
      <c r="N7" s="57">
        <v>14962</v>
      </c>
      <c r="O7" s="128">
        <v>157620</v>
      </c>
      <c r="P7" s="57">
        <f t="shared" si="0"/>
        <v>185361</v>
      </c>
      <c r="Q7" s="51"/>
      <c r="R7" s="51"/>
      <c r="T7" s="12"/>
    </row>
    <row r="8" spans="1:20" ht="14.25" x14ac:dyDescent="0.2">
      <c r="A8" s="39" t="s">
        <v>71</v>
      </c>
      <c r="B8" s="56"/>
      <c r="C8" s="57">
        <v>34944</v>
      </c>
      <c r="D8" s="57">
        <v>31825</v>
      </c>
      <c r="E8" s="57">
        <v>31703</v>
      </c>
      <c r="F8" s="57">
        <v>14289</v>
      </c>
      <c r="G8" s="57">
        <v>6591</v>
      </c>
      <c r="H8" s="57">
        <v>8479</v>
      </c>
      <c r="I8" s="57">
        <v>11463</v>
      </c>
      <c r="J8" s="57">
        <v>8774</v>
      </c>
      <c r="K8" s="57">
        <v>7893</v>
      </c>
      <c r="L8" s="57">
        <v>24745</v>
      </c>
      <c r="M8" s="57">
        <v>31146</v>
      </c>
      <c r="N8" s="57">
        <v>36532</v>
      </c>
      <c r="O8" s="128">
        <v>228712</v>
      </c>
      <c r="P8" s="57">
        <f t="shared" si="0"/>
        <v>248384</v>
      </c>
      <c r="Q8" s="51"/>
      <c r="R8" s="51"/>
      <c r="T8" s="12"/>
    </row>
    <row r="9" spans="1:20" ht="14.25" x14ac:dyDescent="0.2">
      <c r="A9" s="39" t="s">
        <v>72</v>
      </c>
      <c r="B9" s="56"/>
      <c r="C9" s="57">
        <v>26411</v>
      </c>
      <c r="D9" s="57">
        <v>24307</v>
      </c>
      <c r="E9" s="57">
        <v>25603</v>
      </c>
      <c r="F9" s="57">
        <v>6573</v>
      </c>
      <c r="G9" s="57">
        <v>0</v>
      </c>
      <c r="H9" s="57">
        <v>0</v>
      </c>
      <c r="I9" s="57">
        <v>0</v>
      </c>
      <c r="J9" s="57">
        <v>0</v>
      </c>
      <c r="K9" s="57">
        <v>575</v>
      </c>
      <c r="L9" s="57">
        <v>17369</v>
      </c>
      <c r="M9" s="57">
        <v>26936</v>
      </c>
      <c r="N9" s="57">
        <v>26482</v>
      </c>
      <c r="O9" s="128">
        <v>169343</v>
      </c>
      <c r="P9" s="57">
        <f t="shared" si="0"/>
        <v>154256</v>
      </c>
      <c r="Q9" s="51"/>
      <c r="R9" s="51"/>
      <c r="T9" s="12"/>
    </row>
    <row r="10" spans="1:20" ht="14.25" x14ac:dyDescent="0.2">
      <c r="A10" s="39" t="s">
        <v>73</v>
      </c>
      <c r="B10" s="56"/>
      <c r="C10" s="57">
        <v>19468</v>
      </c>
      <c r="D10" s="57">
        <v>26615</v>
      </c>
      <c r="E10" s="57">
        <v>23437</v>
      </c>
      <c r="F10" s="57">
        <v>42590</v>
      </c>
      <c r="G10" s="57">
        <v>25734</v>
      </c>
      <c r="H10" s="57">
        <v>23669</v>
      </c>
      <c r="I10" s="57">
        <v>38328</v>
      </c>
      <c r="J10" s="57">
        <v>36318</v>
      </c>
      <c r="K10" s="57">
        <v>21799</v>
      </c>
      <c r="L10" s="57">
        <v>27697</v>
      </c>
      <c r="M10" s="57">
        <v>12152</v>
      </c>
      <c r="N10" s="57">
        <v>21352</v>
      </c>
      <c r="O10" s="128">
        <v>232675</v>
      </c>
      <c r="P10" s="57">
        <f t="shared" si="0"/>
        <v>319159</v>
      </c>
      <c r="Q10" s="51"/>
      <c r="R10" s="51"/>
      <c r="T10" s="12"/>
    </row>
    <row r="11" spans="1:20" ht="14.25" x14ac:dyDescent="0.2">
      <c r="A11" s="39" t="s">
        <v>74</v>
      </c>
      <c r="B11" s="56"/>
      <c r="C11" s="57">
        <v>167113</v>
      </c>
      <c r="D11" s="57">
        <v>195113</v>
      </c>
      <c r="E11" s="57">
        <v>231220</v>
      </c>
      <c r="F11" s="57">
        <v>218349</v>
      </c>
      <c r="G11" s="57">
        <v>228436</v>
      </c>
      <c r="H11" s="57">
        <v>246302</v>
      </c>
      <c r="I11" s="57">
        <v>268087</v>
      </c>
      <c r="J11" s="57">
        <v>265200</v>
      </c>
      <c r="K11" s="57">
        <v>249949</v>
      </c>
      <c r="L11" s="57">
        <v>277283</v>
      </c>
      <c r="M11" s="57">
        <v>209934</v>
      </c>
      <c r="N11" s="57">
        <v>242436</v>
      </c>
      <c r="O11" s="128">
        <v>2218945</v>
      </c>
      <c r="P11" s="57">
        <f t="shared" si="0"/>
        <v>2799422</v>
      </c>
      <c r="Q11" s="51"/>
      <c r="R11" s="51"/>
      <c r="T11" s="12"/>
    </row>
    <row r="12" spans="1:20" ht="14.25" x14ac:dyDescent="0.2">
      <c r="A12" s="39" t="s">
        <v>75</v>
      </c>
      <c r="B12" s="56"/>
      <c r="C12" s="57">
        <v>27990</v>
      </c>
      <c r="D12" s="57">
        <v>26817</v>
      </c>
      <c r="E12" s="57">
        <v>29870</v>
      </c>
      <c r="F12" s="57">
        <v>35093</v>
      </c>
      <c r="G12" s="57">
        <v>29805</v>
      </c>
      <c r="H12" s="57">
        <v>25355</v>
      </c>
      <c r="I12" s="57">
        <v>44178</v>
      </c>
      <c r="J12" s="57">
        <v>42474</v>
      </c>
      <c r="K12" s="57">
        <v>31750</v>
      </c>
      <c r="L12" s="57">
        <v>39095</v>
      </c>
      <c r="M12" s="57">
        <v>28248</v>
      </c>
      <c r="N12" s="57">
        <v>31328</v>
      </c>
      <c r="O12" s="128">
        <v>285158</v>
      </c>
      <c r="P12" s="57">
        <f t="shared" si="0"/>
        <v>392003</v>
      </c>
      <c r="Q12" s="51"/>
      <c r="R12" s="51"/>
      <c r="T12" s="12"/>
    </row>
    <row r="13" spans="1:20" ht="14.25" x14ac:dyDescent="0.2">
      <c r="A13" s="39" t="s">
        <v>76</v>
      </c>
      <c r="B13" s="56"/>
      <c r="C13" s="57">
        <v>25037</v>
      </c>
      <c r="D13" s="57">
        <v>24808</v>
      </c>
      <c r="E13" s="57">
        <v>30770</v>
      </c>
      <c r="F13" s="57">
        <v>29857</v>
      </c>
      <c r="G13" s="57">
        <v>30277</v>
      </c>
      <c r="H13" s="57">
        <v>39593</v>
      </c>
      <c r="I13" s="57">
        <v>40948</v>
      </c>
      <c r="J13" s="57">
        <v>31317</v>
      </c>
      <c r="K13" s="57">
        <v>33955</v>
      </c>
      <c r="L13" s="57">
        <v>35033</v>
      </c>
      <c r="M13" s="57">
        <v>26346</v>
      </c>
      <c r="N13" s="57">
        <v>27559</v>
      </c>
      <c r="O13" s="128">
        <v>328671</v>
      </c>
      <c r="P13" s="57">
        <f t="shared" si="0"/>
        <v>375500</v>
      </c>
      <c r="Q13" s="51"/>
      <c r="R13" s="51"/>
      <c r="T13" s="12"/>
    </row>
    <row r="14" spans="1:20" ht="14.25" x14ac:dyDescent="0.2">
      <c r="A14" s="39" t="s">
        <v>77</v>
      </c>
      <c r="B14" s="56"/>
      <c r="C14" s="57">
        <v>17329</v>
      </c>
      <c r="D14" s="57">
        <v>16989</v>
      </c>
      <c r="E14" s="57">
        <v>17229</v>
      </c>
      <c r="F14" s="57">
        <v>18851</v>
      </c>
      <c r="G14" s="57">
        <v>20914</v>
      </c>
      <c r="H14" s="57">
        <v>21691</v>
      </c>
      <c r="I14" s="57">
        <v>26526</v>
      </c>
      <c r="J14" s="57">
        <v>33618</v>
      </c>
      <c r="K14" s="57">
        <v>22637</v>
      </c>
      <c r="L14" s="57">
        <v>26148</v>
      </c>
      <c r="M14" s="57">
        <v>22001</v>
      </c>
      <c r="N14" s="57">
        <v>27643</v>
      </c>
      <c r="O14" s="128">
        <v>173173</v>
      </c>
      <c r="P14" s="57">
        <f t="shared" si="0"/>
        <v>271576</v>
      </c>
      <c r="Q14" s="51"/>
      <c r="R14" s="51"/>
      <c r="T14" s="12"/>
    </row>
    <row r="15" spans="1:20" ht="14.25" x14ac:dyDescent="0.2">
      <c r="A15" s="39" t="s">
        <v>78</v>
      </c>
      <c r="B15" s="56"/>
      <c r="C15" s="57">
        <v>56827</v>
      </c>
      <c r="D15" s="57">
        <v>51565</v>
      </c>
      <c r="E15" s="57">
        <v>46443</v>
      </c>
      <c r="F15" s="57">
        <v>14990</v>
      </c>
      <c r="G15" s="57">
        <v>7080</v>
      </c>
      <c r="H15" s="57">
        <v>10680</v>
      </c>
      <c r="I15" s="57">
        <v>14868</v>
      </c>
      <c r="J15" s="57">
        <v>9090</v>
      </c>
      <c r="K15" s="57">
        <v>8953</v>
      </c>
      <c r="L15" s="57">
        <v>34972</v>
      </c>
      <c r="M15" s="57">
        <v>50185</v>
      </c>
      <c r="N15" s="57">
        <v>53701</v>
      </c>
      <c r="O15" s="128">
        <v>388918</v>
      </c>
      <c r="P15" s="57">
        <f t="shared" si="0"/>
        <v>359354</v>
      </c>
      <c r="Q15" s="51"/>
      <c r="R15" s="51"/>
      <c r="T15" s="12"/>
    </row>
    <row r="16" spans="1:20" ht="14.25" x14ac:dyDescent="0.2">
      <c r="A16" s="39" t="s">
        <v>85</v>
      </c>
      <c r="B16" s="56"/>
      <c r="C16" s="57">
        <v>1275</v>
      </c>
      <c r="D16" s="57">
        <v>1978</v>
      </c>
      <c r="E16" s="57">
        <v>1897</v>
      </c>
      <c r="F16" s="57">
        <v>1709</v>
      </c>
      <c r="G16" s="57">
        <v>1853</v>
      </c>
      <c r="H16" s="57">
        <v>2797</v>
      </c>
      <c r="I16" s="57">
        <v>3290</v>
      </c>
      <c r="J16" s="57">
        <v>3173</v>
      </c>
      <c r="K16" s="57">
        <v>2890</v>
      </c>
      <c r="L16" s="57">
        <v>3193</v>
      </c>
      <c r="M16" s="57">
        <v>2038</v>
      </c>
      <c r="N16" s="57">
        <v>1959</v>
      </c>
      <c r="O16" s="128">
        <v>19563</v>
      </c>
      <c r="P16" s="57">
        <f t="shared" si="0"/>
        <v>28052</v>
      </c>
      <c r="Q16" s="51"/>
      <c r="R16" s="51"/>
      <c r="T16" s="12"/>
    </row>
    <row r="17" spans="1:20" ht="14.25" x14ac:dyDescent="0.2">
      <c r="A17" s="39" t="s">
        <v>80</v>
      </c>
      <c r="B17" s="56"/>
      <c r="C17" s="57">
        <v>14733</v>
      </c>
      <c r="D17" s="57">
        <v>14344</v>
      </c>
      <c r="E17" s="57">
        <v>13205</v>
      </c>
      <c r="F17" s="57">
        <v>13009</v>
      </c>
      <c r="G17" s="57">
        <v>16301</v>
      </c>
      <c r="H17" s="57">
        <v>17254</v>
      </c>
      <c r="I17" s="57">
        <v>22501</v>
      </c>
      <c r="J17" s="57">
        <v>22551</v>
      </c>
      <c r="K17" s="57">
        <v>18017</v>
      </c>
      <c r="L17" s="57">
        <v>16621</v>
      </c>
      <c r="M17" s="57">
        <v>15437</v>
      </c>
      <c r="N17" s="57">
        <v>16811</v>
      </c>
      <c r="O17" s="128">
        <v>120720</v>
      </c>
      <c r="P17" s="57">
        <f t="shared" si="0"/>
        <v>200784</v>
      </c>
      <c r="Q17" s="51"/>
      <c r="R17" s="51"/>
      <c r="T17" s="12"/>
    </row>
    <row r="18" spans="1:20" ht="14.25" x14ac:dyDescent="0.2">
      <c r="A18" s="39" t="s">
        <v>81</v>
      </c>
      <c r="B18" s="56"/>
      <c r="C18" s="57">
        <v>65085</v>
      </c>
      <c r="D18" s="57">
        <v>59617</v>
      </c>
      <c r="E18" s="57">
        <v>58044</v>
      </c>
      <c r="F18" s="57">
        <v>24125</v>
      </c>
      <c r="G18" s="57">
        <v>7278</v>
      </c>
      <c r="H18" s="57">
        <v>9141</v>
      </c>
      <c r="I18" s="57">
        <v>8280</v>
      </c>
      <c r="J18" s="57">
        <v>9375</v>
      </c>
      <c r="K18" s="57">
        <v>8531</v>
      </c>
      <c r="L18" s="57">
        <v>35161</v>
      </c>
      <c r="M18" s="57">
        <v>63002</v>
      </c>
      <c r="N18" s="57">
        <v>66438</v>
      </c>
      <c r="O18" s="128">
        <v>406287</v>
      </c>
      <c r="P18" s="57">
        <f t="shared" si="0"/>
        <v>414077</v>
      </c>
      <c r="Q18" s="51"/>
      <c r="R18" s="51"/>
      <c r="T18" s="12"/>
    </row>
    <row r="19" spans="1:20" ht="14.25" x14ac:dyDescent="0.2">
      <c r="A19" s="39" t="s">
        <v>82</v>
      </c>
      <c r="B19" s="56"/>
      <c r="C19" s="57">
        <v>14228</v>
      </c>
      <c r="D19" s="57">
        <v>15962</v>
      </c>
      <c r="E19" s="57">
        <v>17567</v>
      </c>
      <c r="F19" s="57">
        <v>20430</v>
      </c>
      <c r="G19" s="57">
        <v>16974</v>
      </c>
      <c r="H19" s="57">
        <v>12735</v>
      </c>
      <c r="I19" s="57">
        <v>18821</v>
      </c>
      <c r="J19" s="57">
        <v>16383</v>
      </c>
      <c r="K19" s="57">
        <v>17602</v>
      </c>
      <c r="L19" s="57">
        <v>25763</v>
      </c>
      <c r="M19" s="57">
        <v>18968</v>
      </c>
      <c r="N19" s="57">
        <v>17089</v>
      </c>
      <c r="O19" s="128">
        <v>178667</v>
      </c>
      <c r="P19" s="57">
        <f t="shared" si="0"/>
        <v>212522</v>
      </c>
      <c r="Q19" s="51"/>
      <c r="R19" s="51"/>
      <c r="T19" s="12"/>
    </row>
    <row r="20" spans="1:20" ht="14.25" x14ac:dyDescent="0.2">
      <c r="A20" s="39" t="s">
        <v>83</v>
      </c>
      <c r="B20" s="56"/>
      <c r="C20" s="57">
        <v>1533</v>
      </c>
      <c r="D20" s="57">
        <v>1434</v>
      </c>
      <c r="E20" s="57">
        <v>2918</v>
      </c>
      <c r="F20" s="57">
        <v>1878</v>
      </c>
      <c r="G20" s="57">
        <v>3358</v>
      </c>
      <c r="H20" s="57">
        <v>3489</v>
      </c>
      <c r="I20" s="57">
        <v>8975</v>
      </c>
      <c r="J20" s="57">
        <v>10549</v>
      </c>
      <c r="K20" s="57">
        <v>5103</v>
      </c>
      <c r="L20" s="57">
        <v>2551</v>
      </c>
      <c r="M20" s="57">
        <v>985</v>
      </c>
      <c r="N20" s="57">
        <v>1637</v>
      </c>
      <c r="O20" s="128">
        <v>35923</v>
      </c>
      <c r="P20" s="57">
        <f t="shared" si="0"/>
        <v>44410</v>
      </c>
      <c r="Q20" s="51"/>
      <c r="R20" s="39"/>
      <c r="T20" s="12"/>
    </row>
    <row r="21" spans="1:20" ht="14.25" x14ac:dyDescent="0.2">
      <c r="A21" s="39" t="s">
        <v>84</v>
      </c>
      <c r="B21" s="56"/>
      <c r="C21" s="57">
        <v>12498</v>
      </c>
      <c r="D21" s="57">
        <v>12539</v>
      </c>
      <c r="E21" s="57">
        <v>13982</v>
      </c>
      <c r="F21" s="57">
        <v>15388</v>
      </c>
      <c r="G21" s="57">
        <v>7952</v>
      </c>
      <c r="H21" s="57">
        <v>7416</v>
      </c>
      <c r="I21" s="57">
        <v>12082</v>
      </c>
      <c r="J21" s="57">
        <v>13292</v>
      </c>
      <c r="K21" s="57">
        <v>10698</v>
      </c>
      <c r="L21" s="57">
        <v>14218</v>
      </c>
      <c r="M21" s="57">
        <v>12188</v>
      </c>
      <c r="N21" s="57">
        <v>12204</v>
      </c>
      <c r="O21" s="129">
        <v>123633</v>
      </c>
      <c r="P21" s="130">
        <f t="shared" si="0"/>
        <v>144457</v>
      </c>
      <c r="Q21" s="51"/>
      <c r="R21" s="51"/>
    </row>
    <row r="22" spans="1:20" ht="14.25" x14ac:dyDescent="0.2">
      <c r="A22" s="39"/>
      <c r="B22" s="56"/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29"/>
      <c r="P22" s="131"/>
      <c r="Q22" s="51"/>
      <c r="R22" s="51"/>
    </row>
    <row r="23" spans="1:20" s="7" customFormat="1" ht="15" thickBot="1" x14ac:dyDescent="0.25">
      <c r="A23" s="132" t="s">
        <v>6</v>
      </c>
      <c r="B23" s="132"/>
      <c r="C23" s="62">
        <f>+SUM(C5:C21)</f>
        <v>697366</v>
      </c>
      <c r="D23" s="62">
        <f t="shared" ref="D23:P23" si="1">+SUM(D5:D21)</f>
        <v>709931</v>
      </c>
      <c r="E23" s="62">
        <f t="shared" si="1"/>
        <v>768002</v>
      </c>
      <c r="F23" s="62">
        <f t="shared" si="1"/>
        <v>661250</v>
      </c>
      <c r="G23" s="62">
        <f t="shared" si="1"/>
        <v>577583</v>
      </c>
      <c r="H23" s="62">
        <f t="shared" si="1"/>
        <v>600019</v>
      </c>
      <c r="I23" s="62">
        <f t="shared" si="1"/>
        <v>721731</v>
      </c>
      <c r="J23" s="62">
        <f t="shared" si="1"/>
        <v>696748</v>
      </c>
      <c r="K23" s="62">
        <f t="shared" si="1"/>
        <v>624050</v>
      </c>
      <c r="L23" s="62">
        <f t="shared" si="1"/>
        <v>807783</v>
      </c>
      <c r="M23" s="62">
        <f t="shared" si="1"/>
        <v>738804</v>
      </c>
      <c r="N23" s="62">
        <f t="shared" si="1"/>
        <v>805561</v>
      </c>
      <c r="O23" s="62">
        <f t="shared" si="1"/>
        <v>7161684</v>
      </c>
      <c r="P23" s="62">
        <f t="shared" si="1"/>
        <v>8408828</v>
      </c>
      <c r="Q23" s="62">
        <f>+SUM(Q5:Q21)</f>
        <v>0</v>
      </c>
      <c r="R23" s="51"/>
    </row>
    <row r="24" spans="1:20" ht="14.25" x14ac:dyDescent="0.2">
      <c r="A24" s="161" t="s">
        <v>66</v>
      </c>
      <c r="B24" s="161"/>
      <c r="C24" s="161"/>
      <c r="D24" s="161"/>
      <c r="E24" s="161"/>
      <c r="F24" s="161"/>
      <c r="G24" s="161"/>
      <c r="H24" s="161"/>
      <c r="I24" s="161"/>
      <c r="J24" s="161"/>
      <c r="K24" s="161"/>
      <c r="L24" s="161"/>
      <c r="M24" s="161"/>
      <c r="N24" s="161"/>
      <c r="O24" s="2"/>
      <c r="P24" s="2"/>
    </row>
    <row r="25" spans="1:20" x14ac:dyDescent="0.2">
      <c r="A25" s="164" t="s">
        <v>21</v>
      </c>
      <c r="B25" s="164"/>
      <c r="C25" s="164"/>
      <c r="D25" s="164"/>
      <c r="E25" s="164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4"/>
    </row>
    <row r="26" spans="1:20" ht="14.25" x14ac:dyDescent="0.2">
      <c r="A26" s="163"/>
      <c r="B26" s="163"/>
      <c r="C26" s="163"/>
      <c r="D26" s="163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</row>
    <row r="27" spans="1:20" x14ac:dyDescent="0.2">
      <c r="A27" s="158" t="s">
        <v>26</v>
      </c>
    </row>
    <row r="28" spans="1:20" x14ac:dyDescent="0.2">
      <c r="A28" s="158"/>
    </row>
  </sheetData>
  <mergeCells count="7">
    <mergeCell ref="A1:P1"/>
    <mergeCell ref="A2:P2"/>
    <mergeCell ref="A27:A28"/>
    <mergeCell ref="A26:P26"/>
    <mergeCell ref="A24:N24"/>
    <mergeCell ref="A25:N25"/>
    <mergeCell ref="O25:P25"/>
  </mergeCells>
  <phoneticPr fontId="2" type="noConversion"/>
  <hyperlinks>
    <hyperlink ref="A27" location="EPA!A1" display="Índice"/>
    <hyperlink ref="A27:A28" location="'Sector Turístico'!A1" display="Índice"/>
  </hyperlinks>
  <pageMargins left="0.75" right="0.75" top="1" bottom="1" header="0" footer="0"/>
  <pageSetup orientation="portrait" horizontalDpi="1200" verticalDpi="1200" r:id="rId1"/>
  <headerFooter alignWithMargins="0"/>
  <ignoredErrors>
    <ignoredError sqref="P5:P21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T28"/>
  <sheetViews>
    <sheetView zoomScale="90" zoomScaleNormal="90" workbookViewId="0">
      <selection activeCell="A27" sqref="A27:A28"/>
    </sheetView>
  </sheetViews>
  <sheetFormatPr baseColWidth="10" defaultRowHeight="12.75" x14ac:dyDescent="0.2"/>
  <cols>
    <col min="1" max="1" width="19.140625" style="4" customWidth="1"/>
    <col min="2" max="2" width="1.28515625" style="4" customWidth="1"/>
    <col min="3" max="12" width="11.42578125" style="4"/>
    <col min="13" max="13" width="12.7109375" style="4" bestFit="1" customWidth="1"/>
    <col min="14" max="14" width="11.42578125" style="4"/>
    <col min="15" max="15" width="1" style="4" customWidth="1"/>
    <col min="16" max="16" width="12.7109375" style="4" bestFit="1" customWidth="1"/>
    <col min="17" max="17" width="2" style="4" customWidth="1"/>
    <col min="18" max="16384" width="11.42578125" style="4"/>
  </cols>
  <sheetData>
    <row r="1" spans="1:20" ht="14.25" customHeight="1" x14ac:dyDescent="0.2">
      <c r="A1" s="165" t="s">
        <v>30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</row>
    <row r="2" spans="1:20" ht="15" thickBot="1" x14ac:dyDescent="0.25">
      <c r="A2" s="160" t="s">
        <v>88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</row>
    <row r="3" spans="1:20" ht="18.75" customHeight="1" x14ac:dyDescent="0.2">
      <c r="A3" s="52" t="s">
        <v>8</v>
      </c>
      <c r="B3" s="52"/>
      <c r="C3" s="75" t="s">
        <v>9</v>
      </c>
      <c r="D3" s="75" t="s">
        <v>10</v>
      </c>
      <c r="E3" s="75" t="s">
        <v>11</v>
      </c>
      <c r="F3" s="75" t="s">
        <v>12</v>
      </c>
      <c r="G3" s="75" t="s">
        <v>13</v>
      </c>
      <c r="H3" s="75" t="s">
        <v>14</v>
      </c>
      <c r="I3" s="75" t="s">
        <v>15</v>
      </c>
      <c r="J3" s="75" t="s">
        <v>16</v>
      </c>
      <c r="K3" s="75" t="s">
        <v>17</v>
      </c>
      <c r="L3" s="75" t="s">
        <v>18</v>
      </c>
      <c r="M3" s="75" t="s">
        <v>19</v>
      </c>
      <c r="N3" s="75" t="s">
        <v>20</v>
      </c>
      <c r="O3" s="52"/>
      <c r="P3" s="75" t="s">
        <v>6</v>
      </c>
    </row>
    <row r="4" spans="1:20" ht="14.25" x14ac:dyDescent="0.2">
      <c r="A4" s="39"/>
      <c r="B4" s="56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8"/>
      <c r="P4" s="57"/>
    </row>
    <row r="5" spans="1:20" ht="14.25" x14ac:dyDescent="0.2">
      <c r="A5" s="39" t="s">
        <v>68</v>
      </c>
      <c r="B5" s="56"/>
      <c r="C5" s="57">
        <v>104225</v>
      </c>
      <c r="D5" s="57">
        <v>95227</v>
      </c>
      <c r="E5" s="57">
        <v>100065</v>
      </c>
      <c r="F5" s="57">
        <v>87933</v>
      </c>
      <c r="G5" s="57">
        <v>64920</v>
      </c>
      <c r="H5" s="57">
        <v>64394</v>
      </c>
      <c r="I5" s="57">
        <v>75589</v>
      </c>
      <c r="J5" s="57">
        <v>73392</v>
      </c>
      <c r="K5" s="57">
        <v>69362</v>
      </c>
      <c r="L5" s="57">
        <v>87867</v>
      </c>
      <c r="M5" s="57">
        <v>92993</v>
      </c>
      <c r="N5" s="57">
        <v>100896</v>
      </c>
      <c r="O5" s="128"/>
      <c r="P5" s="57">
        <f t="shared" ref="P5:P21" si="0">SUM(C5:N5)</f>
        <v>1016863</v>
      </c>
      <c r="T5" s="12"/>
    </row>
    <row r="6" spans="1:20" ht="14.25" x14ac:dyDescent="0.2">
      <c r="A6" s="39" t="s">
        <v>69</v>
      </c>
      <c r="B6" s="56"/>
      <c r="C6" s="57">
        <v>3156</v>
      </c>
      <c r="D6" s="57">
        <v>2534</v>
      </c>
      <c r="E6" s="57">
        <v>2512</v>
      </c>
      <c r="F6" s="57">
        <v>2468</v>
      </c>
      <c r="G6" s="57">
        <v>1081</v>
      </c>
      <c r="H6" s="57">
        <v>1370</v>
      </c>
      <c r="I6" s="57">
        <v>2400</v>
      </c>
      <c r="J6" s="57">
        <v>2112</v>
      </c>
      <c r="K6" s="57">
        <v>1903</v>
      </c>
      <c r="L6" s="57">
        <v>2596</v>
      </c>
      <c r="M6" s="57">
        <v>3045</v>
      </c>
      <c r="N6" s="57">
        <v>3664</v>
      </c>
      <c r="O6" s="128"/>
      <c r="P6" s="57">
        <f t="shared" si="0"/>
        <v>28841</v>
      </c>
      <c r="T6" s="12"/>
    </row>
    <row r="7" spans="1:20" ht="14.25" x14ac:dyDescent="0.2">
      <c r="A7" s="39" t="s">
        <v>70</v>
      </c>
      <c r="B7" s="56"/>
      <c r="C7" s="57">
        <v>8447</v>
      </c>
      <c r="D7" s="57">
        <v>8857</v>
      </c>
      <c r="E7" s="57">
        <v>9238</v>
      </c>
      <c r="F7" s="57">
        <v>9882</v>
      </c>
      <c r="G7" s="57">
        <v>9174</v>
      </c>
      <c r="H7" s="57">
        <v>9376</v>
      </c>
      <c r="I7" s="57">
        <v>13552</v>
      </c>
      <c r="J7" s="57">
        <v>12489</v>
      </c>
      <c r="K7" s="57">
        <v>9683</v>
      </c>
      <c r="L7" s="57">
        <v>10225</v>
      </c>
      <c r="M7" s="57">
        <v>7624</v>
      </c>
      <c r="N7" s="57">
        <v>8989</v>
      </c>
      <c r="O7" s="128"/>
      <c r="P7" s="57">
        <f t="shared" si="0"/>
        <v>117536</v>
      </c>
      <c r="T7" s="12"/>
    </row>
    <row r="8" spans="1:20" ht="14.25" x14ac:dyDescent="0.2">
      <c r="A8" s="39" t="s">
        <v>71</v>
      </c>
      <c r="B8" s="56"/>
      <c r="C8" s="57">
        <v>24700</v>
      </c>
      <c r="D8" s="57">
        <v>22384</v>
      </c>
      <c r="E8" s="57">
        <v>22273</v>
      </c>
      <c r="F8" s="57">
        <v>9866</v>
      </c>
      <c r="G8" s="57">
        <v>3796</v>
      </c>
      <c r="H8" s="57">
        <v>5664</v>
      </c>
      <c r="I8" s="57">
        <v>7178</v>
      </c>
      <c r="J8" s="57">
        <v>6025</v>
      </c>
      <c r="K8" s="57">
        <v>4706</v>
      </c>
      <c r="L8" s="57">
        <v>17349</v>
      </c>
      <c r="M8" s="57">
        <v>22737</v>
      </c>
      <c r="N8" s="57">
        <v>26644</v>
      </c>
      <c r="O8" s="128"/>
      <c r="P8" s="57">
        <f t="shared" si="0"/>
        <v>173322</v>
      </c>
      <c r="T8" s="12"/>
    </row>
    <row r="9" spans="1:20" ht="14.25" x14ac:dyDescent="0.2">
      <c r="A9" s="39" t="s">
        <v>72</v>
      </c>
      <c r="B9" s="56"/>
      <c r="C9" s="57">
        <v>21361</v>
      </c>
      <c r="D9" s="57">
        <v>19217</v>
      </c>
      <c r="E9" s="57">
        <v>20805</v>
      </c>
      <c r="F9" s="57">
        <v>6036</v>
      </c>
      <c r="G9" s="57">
        <v>0</v>
      </c>
      <c r="H9" s="57">
        <v>0</v>
      </c>
      <c r="I9" s="57">
        <v>0</v>
      </c>
      <c r="J9" s="57">
        <v>0</v>
      </c>
      <c r="K9" s="57">
        <v>575</v>
      </c>
      <c r="L9" s="57">
        <v>14094</v>
      </c>
      <c r="M9" s="57">
        <v>22177</v>
      </c>
      <c r="N9" s="57">
        <v>21457</v>
      </c>
      <c r="O9" s="128"/>
      <c r="P9" s="57">
        <f t="shared" si="0"/>
        <v>125722</v>
      </c>
      <c r="T9" s="12"/>
    </row>
    <row r="10" spans="1:20" ht="14.25" x14ac:dyDescent="0.2">
      <c r="A10" s="39" t="s">
        <v>73</v>
      </c>
      <c r="B10" s="56"/>
      <c r="C10" s="57">
        <v>3023</v>
      </c>
      <c r="D10" s="57">
        <v>3836</v>
      </c>
      <c r="E10" s="57">
        <v>3714</v>
      </c>
      <c r="F10" s="57">
        <v>8835</v>
      </c>
      <c r="G10" s="57">
        <v>4448</v>
      </c>
      <c r="H10" s="57">
        <v>4568</v>
      </c>
      <c r="I10" s="57">
        <v>8085</v>
      </c>
      <c r="J10" s="57">
        <v>8715</v>
      </c>
      <c r="K10" s="57">
        <v>4149</v>
      </c>
      <c r="L10" s="57">
        <v>4922</v>
      </c>
      <c r="M10" s="57">
        <v>1544</v>
      </c>
      <c r="N10" s="57">
        <v>3588</v>
      </c>
      <c r="O10" s="128"/>
      <c r="P10" s="57">
        <f t="shared" si="0"/>
        <v>59427</v>
      </c>
      <c r="T10" s="12"/>
    </row>
    <row r="11" spans="1:20" ht="14.25" x14ac:dyDescent="0.2">
      <c r="A11" s="39" t="s">
        <v>74</v>
      </c>
      <c r="B11" s="56"/>
      <c r="C11" s="57">
        <v>40896</v>
      </c>
      <c r="D11" s="57">
        <v>51605</v>
      </c>
      <c r="E11" s="57">
        <v>62879</v>
      </c>
      <c r="F11" s="57">
        <v>63612</v>
      </c>
      <c r="G11" s="57">
        <v>70424</v>
      </c>
      <c r="H11" s="57">
        <v>76269</v>
      </c>
      <c r="I11" s="57">
        <v>84017</v>
      </c>
      <c r="J11" s="57">
        <v>85261</v>
      </c>
      <c r="K11" s="57">
        <v>79389</v>
      </c>
      <c r="L11" s="57">
        <v>81234</v>
      </c>
      <c r="M11" s="57">
        <v>57558</v>
      </c>
      <c r="N11" s="57">
        <v>70569</v>
      </c>
      <c r="O11" s="128"/>
      <c r="P11" s="57">
        <f t="shared" si="0"/>
        <v>823713</v>
      </c>
      <c r="T11" s="12"/>
    </row>
    <row r="12" spans="1:20" ht="14.25" x14ac:dyDescent="0.2">
      <c r="A12" s="39" t="s">
        <v>75</v>
      </c>
      <c r="B12" s="56"/>
      <c r="C12" s="57">
        <v>14561</v>
      </c>
      <c r="D12" s="57">
        <v>13565</v>
      </c>
      <c r="E12" s="57">
        <v>15449</v>
      </c>
      <c r="F12" s="57">
        <v>19520</v>
      </c>
      <c r="G12" s="57">
        <v>16233</v>
      </c>
      <c r="H12" s="57">
        <v>14349</v>
      </c>
      <c r="I12" s="57">
        <v>27869</v>
      </c>
      <c r="J12" s="57">
        <v>27710</v>
      </c>
      <c r="K12" s="57">
        <v>20328</v>
      </c>
      <c r="L12" s="57">
        <v>23676</v>
      </c>
      <c r="M12" s="57">
        <v>14521</v>
      </c>
      <c r="N12" s="57">
        <v>16655</v>
      </c>
      <c r="O12" s="128"/>
      <c r="P12" s="57">
        <f t="shared" si="0"/>
        <v>224436</v>
      </c>
      <c r="T12" s="12"/>
    </row>
    <row r="13" spans="1:20" ht="14.25" x14ac:dyDescent="0.2">
      <c r="A13" s="39" t="s">
        <v>76</v>
      </c>
      <c r="B13" s="56"/>
      <c r="C13" s="57">
        <v>5893</v>
      </c>
      <c r="D13" s="57">
        <v>4983</v>
      </c>
      <c r="E13" s="57">
        <v>6507</v>
      </c>
      <c r="F13" s="57">
        <v>7022</v>
      </c>
      <c r="G13" s="57">
        <v>6093</v>
      </c>
      <c r="H13" s="57">
        <v>8172</v>
      </c>
      <c r="I13" s="57">
        <v>8712</v>
      </c>
      <c r="J13" s="57">
        <v>6612</v>
      </c>
      <c r="K13" s="57">
        <v>7604</v>
      </c>
      <c r="L13" s="57">
        <v>8007</v>
      </c>
      <c r="M13" s="57">
        <v>5663</v>
      </c>
      <c r="N13" s="57">
        <v>5781</v>
      </c>
      <c r="O13" s="128"/>
      <c r="P13" s="57">
        <f t="shared" si="0"/>
        <v>81049</v>
      </c>
      <c r="T13" s="12"/>
    </row>
    <row r="14" spans="1:20" ht="14.25" x14ac:dyDescent="0.2">
      <c r="A14" s="39" t="s">
        <v>77</v>
      </c>
      <c r="B14" s="56"/>
      <c r="C14" s="57">
        <v>7593</v>
      </c>
      <c r="D14" s="57">
        <v>7110</v>
      </c>
      <c r="E14" s="57">
        <v>6518</v>
      </c>
      <c r="F14" s="57">
        <v>7100</v>
      </c>
      <c r="G14" s="57">
        <v>6581</v>
      </c>
      <c r="H14" s="57">
        <v>6121</v>
      </c>
      <c r="I14" s="57">
        <v>6913</v>
      </c>
      <c r="J14" s="57">
        <v>7342</v>
      </c>
      <c r="K14" s="57">
        <v>6148</v>
      </c>
      <c r="L14" s="57">
        <v>7544</v>
      </c>
      <c r="M14" s="57">
        <v>8409</v>
      </c>
      <c r="N14" s="57">
        <v>11177</v>
      </c>
      <c r="O14" s="128"/>
      <c r="P14" s="57">
        <f t="shared" si="0"/>
        <v>88556</v>
      </c>
      <c r="T14" s="12"/>
    </row>
    <row r="15" spans="1:20" ht="14.25" x14ac:dyDescent="0.2">
      <c r="A15" s="39" t="s">
        <v>78</v>
      </c>
      <c r="B15" s="56"/>
      <c r="C15" s="57">
        <v>50745</v>
      </c>
      <c r="D15" s="57">
        <v>46100</v>
      </c>
      <c r="E15" s="57">
        <v>41983</v>
      </c>
      <c r="F15" s="57">
        <v>13626</v>
      </c>
      <c r="G15" s="57">
        <v>7080</v>
      </c>
      <c r="H15" s="57">
        <v>10680</v>
      </c>
      <c r="I15" s="57">
        <v>14868</v>
      </c>
      <c r="J15" s="57">
        <v>9090</v>
      </c>
      <c r="K15" s="57">
        <v>8720</v>
      </c>
      <c r="L15" s="57">
        <v>31130</v>
      </c>
      <c r="M15" s="57">
        <v>45450</v>
      </c>
      <c r="N15" s="57">
        <v>48612</v>
      </c>
      <c r="O15" s="128"/>
      <c r="P15" s="57">
        <f t="shared" si="0"/>
        <v>328084</v>
      </c>
      <c r="T15" s="12"/>
    </row>
    <row r="16" spans="1:20" ht="14.25" x14ac:dyDescent="0.2">
      <c r="A16" s="39" t="s">
        <v>85</v>
      </c>
      <c r="B16" s="56"/>
      <c r="C16" s="57">
        <v>876</v>
      </c>
      <c r="D16" s="57">
        <v>964</v>
      </c>
      <c r="E16" s="57">
        <v>948</v>
      </c>
      <c r="F16" s="57">
        <v>992</v>
      </c>
      <c r="G16" s="57">
        <v>1002</v>
      </c>
      <c r="H16" s="57">
        <v>1357</v>
      </c>
      <c r="I16" s="57">
        <v>1864</v>
      </c>
      <c r="J16" s="57">
        <v>1755</v>
      </c>
      <c r="K16" s="57">
        <v>1468</v>
      </c>
      <c r="L16" s="57">
        <v>1746</v>
      </c>
      <c r="M16" s="57">
        <v>1029</v>
      </c>
      <c r="N16" s="57">
        <v>1100</v>
      </c>
      <c r="O16" s="128"/>
      <c r="P16" s="57">
        <f t="shared" si="0"/>
        <v>15101</v>
      </c>
      <c r="T16" s="12"/>
    </row>
    <row r="17" spans="1:20" ht="14.25" x14ac:dyDescent="0.2">
      <c r="A17" s="39" t="s">
        <v>80</v>
      </c>
      <c r="B17" s="56"/>
      <c r="C17" s="57">
        <v>4848</v>
      </c>
      <c r="D17" s="57">
        <v>4929</v>
      </c>
      <c r="E17" s="57">
        <v>4854</v>
      </c>
      <c r="F17" s="57">
        <v>4656</v>
      </c>
      <c r="G17" s="57">
        <v>5993</v>
      </c>
      <c r="H17" s="57">
        <v>6101</v>
      </c>
      <c r="I17" s="57">
        <v>7831</v>
      </c>
      <c r="J17" s="57">
        <v>8415</v>
      </c>
      <c r="K17" s="57">
        <v>6661</v>
      </c>
      <c r="L17" s="57">
        <v>5329</v>
      </c>
      <c r="M17" s="57">
        <v>6035</v>
      </c>
      <c r="N17" s="57">
        <v>6131</v>
      </c>
      <c r="O17" s="128"/>
      <c r="P17" s="57">
        <f t="shared" si="0"/>
        <v>71783</v>
      </c>
      <c r="T17" s="12"/>
    </row>
    <row r="18" spans="1:20" ht="14.25" x14ac:dyDescent="0.2">
      <c r="A18" s="39" t="s">
        <v>81</v>
      </c>
      <c r="B18" s="56"/>
      <c r="C18" s="57">
        <v>53875</v>
      </c>
      <c r="D18" s="57">
        <v>48073</v>
      </c>
      <c r="E18" s="57">
        <v>47870</v>
      </c>
      <c r="F18" s="57">
        <v>18371</v>
      </c>
      <c r="G18" s="57">
        <v>6359</v>
      </c>
      <c r="H18" s="57">
        <v>8307</v>
      </c>
      <c r="I18" s="57">
        <v>7428</v>
      </c>
      <c r="J18" s="57">
        <v>8424</v>
      </c>
      <c r="K18" s="57">
        <v>7771</v>
      </c>
      <c r="L18" s="57">
        <v>29432</v>
      </c>
      <c r="M18" s="57">
        <v>52156</v>
      </c>
      <c r="N18" s="57">
        <v>55583</v>
      </c>
      <c r="O18" s="128"/>
      <c r="P18" s="57">
        <f t="shared" si="0"/>
        <v>343649</v>
      </c>
      <c r="T18" s="12"/>
    </row>
    <row r="19" spans="1:20" ht="14.25" x14ac:dyDescent="0.2">
      <c r="A19" s="39" t="s">
        <v>82</v>
      </c>
      <c r="B19" s="56"/>
      <c r="C19" s="57">
        <v>8951</v>
      </c>
      <c r="D19" s="57">
        <v>8844</v>
      </c>
      <c r="E19" s="57">
        <v>9167</v>
      </c>
      <c r="F19" s="57">
        <v>11010</v>
      </c>
      <c r="G19" s="57">
        <v>8461</v>
      </c>
      <c r="H19" s="57">
        <v>7616</v>
      </c>
      <c r="I19" s="57">
        <v>10738</v>
      </c>
      <c r="J19" s="57">
        <v>9597</v>
      </c>
      <c r="K19" s="57">
        <v>9001</v>
      </c>
      <c r="L19" s="57">
        <v>12002</v>
      </c>
      <c r="M19" s="57">
        <v>8813</v>
      </c>
      <c r="N19" s="57">
        <v>8796</v>
      </c>
      <c r="O19" s="128"/>
      <c r="P19" s="57">
        <f t="shared" si="0"/>
        <v>112996</v>
      </c>
      <c r="T19" s="12"/>
    </row>
    <row r="20" spans="1:20" ht="14.25" x14ac:dyDescent="0.2">
      <c r="A20" s="39" t="s">
        <v>83</v>
      </c>
      <c r="B20" s="56"/>
      <c r="C20" s="57">
        <v>1219</v>
      </c>
      <c r="D20" s="57">
        <v>945</v>
      </c>
      <c r="E20" s="57">
        <v>1671</v>
      </c>
      <c r="F20" s="57">
        <v>1629</v>
      </c>
      <c r="G20" s="57">
        <v>2843</v>
      </c>
      <c r="H20" s="57">
        <v>3129</v>
      </c>
      <c r="I20" s="57">
        <v>6169</v>
      </c>
      <c r="J20" s="57">
        <v>7451</v>
      </c>
      <c r="K20" s="57">
        <v>3978</v>
      </c>
      <c r="L20" s="57">
        <v>2551</v>
      </c>
      <c r="M20" s="57">
        <v>983</v>
      </c>
      <c r="N20" s="57">
        <v>1549</v>
      </c>
      <c r="O20" s="128"/>
      <c r="P20" s="57">
        <f t="shared" si="0"/>
        <v>34117</v>
      </c>
      <c r="T20" s="12"/>
    </row>
    <row r="21" spans="1:20" ht="14.25" x14ac:dyDescent="0.2">
      <c r="A21" s="39" t="s">
        <v>84</v>
      </c>
      <c r="B21" s="56"/>
      <c r="C21" s="57">
        <v>11171</v>
      </c>
      <c r="D21" s="57">
        <v>10794</v>
      </c>
      <c r="E21" s="57">
        <v>11507</v>
      </c>
      <c r="F21" s="57">
        <v>12095</v>
      </c>
      <c r="G21" s="57">
        <v>6776</v>
      </c>
      <c r="H21" s="57">
        <v>6421</v>
      </c>
      <c r="I21" s="57">
        <v>10510</v>
      </c>
      <c r="J21" s="57">
        <v>11946</v>
      </c>
      <c r="K21" s="57">
        <v>9516</v>
      </c>
      <c r="L21" s="57">
        <v>9747</v>
      </c>
      <c r="M21" s="57">
        <v>8465</v>
      </c>
      <c r="N21" s="57">
        <v>9396</v>
      </c>
      <c r="O21" s="128"/>
      <c r="P21" s="57">
        <f t="shared" si="0"/>
        <v>118344</v>
      </c>
      <c r="T21" s="12"/>
    </row>
    <row r="22" spans="1:20" ht="14.25" x14ac:dyDescent="0.2">
      <c r="A22" s="39"/>
      <c r="B22" s="56"/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29"/>
      <c r="P22" s="131"/>
    </row>
    <row r="23" spans="1:20" ht="15" thickBot="1" x14ac:dyDescent="0.25">
      <c r="A23" s="132" t="s">
        <v>6</v>
      </c>
      <c r="B23" s="132"/>
      <c r="C23" s="62">
        <f>+SUM(C5:C21)</f>
        <v>365540</v>
      </c>
      <c r="D23" s="62">
        <f t="shared" ref="D23:P23" si="1">+SUM(D5:D21)</f>
        <v>349967</v>
      </c>
      <c r="E23" s="62">
        <f t="shared" si="1"/>
        <v>367960</v>
      </c>
      <c r="F23" s="62">
        <f t="shared" si="1"/>
        <v>284653</v>
      </c>
      <c r="G23" s="62">
        <f t="shared" si="1"/>
        <v>221264</v>
      </c>
      <c r="H23" s="62">
        <f t="shared" si="1"/>
        <v>233894</v>
      </c>
      <c r="I23" s="62">
        <f t="shared" si="1"/>
        <v>293723</v>
      </c>
      <c r="J23" s="62">
        <f t="shared" si="1"/>
        <v>286336</v>
      </c>
      <c r="K23" s="62">
        <f t="shared" si="1"/>
        <v>250962</v>
      </c>
      <c r="L23" s="62">
        <f t="shared" si="1"/>
        <v>349451</v>
      </c>
      <c r="M23" s="62">
        <f t="shared" si="1"/>
        <v>359202</v>
      </c>
      <c r="N23" s="62">
        <f t="shared" si="1"/>
        <v>400587</v>
      </c>
      <c r="O23" s="62">
        <f t="shared" si="1"/>
        <v>0</v>
      </c>
      <c r="P23" s="62">
        <f t="shared" si="1"/>
        <v>3763539</v>
      </c>
      <c r="R23" s="12"/>
    </row>
    <row r="24" spans="1:20" ht="14.25" x14ac:dyDescent="0.2">
      <c r="A24" s="161" t="s">
        <v>66</v>
      </c>
      <c r="B24" s="161"/>
      <c r="C24" s="161"/>
      <c r="D24" s="161"/>
      <c r="E24" s="161"/>
      <c r="F24" s="161"/>
      <c r="G24" s="161"/>
      <c r="H24" s="161"/>
      <c r="I24" s="161"/>
      <c r="J24" s="161"/>
      <c r="K24" s="161"/>
      <c r="L24" s="161"/>
      <c r="M24" s="161"/>
      <c r="N24" s="161"/>
      <c r="O24" s="2"/>
      <c r="P24" s="2"/>
    </row>
    <row r="25" spans="1:20" x14ac:dyDescent="0.2">
      <c r="A25" s="164" t="s">
        <v>21</v>
      </c>
      <c r="B25" s="164"/>
      <c r="C25" s="164"/>
      <c r="D25" s="164"/>
      <c r="E25" s="164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4"/>
    </row>
    <row r="27" spans="1:20" x14ac:dyDescent="0.2">
      <c r="A27" s="158" t="s">
        <v>26</v>
      </c>
    </row>
    <row r="28" spans="1:20" x14ac:dyDescent="0.2">
      <c r="A28" s="158"/>
    </row>
  </sheetData>
  <mergeCells count="6">
    <mergeCell ref="A27:A28"/>
    <mergeCell ref="A1:P1"/>
    <mergeCell ref="A2:P2"/>
    <mergeCell ref="A24:N24"/>
    <mergeCell ref="A25:N25"/>
    <mergeCell ref="O25:P25"/>
  </mergeCells>
  <phoneticPr fontId="2" type="noConversion"/>
  <hyperlinks>
    <hyperlink ref="A27" location="EPA!A1" display="Índice"/>
    <hyperlink ref="A27:A28" location="'Sector Turístico'!A1" display="Índice"/>
  </hyperlinks>
  <pageMargins left="0.75" right="0.75" top="1" bottom="1" header="0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R28"/>
  <sheetViews>
    <sheetView zoomScale="90" zoomScaleNormal="90" workbookViewId="0">
      <selection activeCell="A27" sqref="A27:A28"/>
    </sheetView>
  </sheetViews>
  <sheetFormatPr baseColWidth="10" defaultRowHeight="12.75" x14ac:dyDescent="0.2"/>
  <cols>
    <col min="1" max="1" width="17.42578125" style="4" customWidth="1"/>
    <col min="2" max="2" width="1.140625" style="4" customWidth="1"/>
    <col min="3" max="14" width="11.42578125" style="4"/>
    <col min="15" max="15" width="1.42578125" style="4" customWidth="1"/>
    <col min="16" max="16" width="12.7109375" style="4" customWidth="1"/>
    <col min="17" max="17" width="1.5703125" style="4" customWidth="1"/>
    <col min="18" max="16384" width="11.42578125" style="4"/>
  </cols>
  <sheetData>
    <row r="1" spans="1:18" ht="14.25" x14ac:dyDescent="0.2">
      <c r="A1" s="159" t="s">
        <v>31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</row>
    <row r="2" spans="1:18" ht="15" thickBot="1" x14ac:dyDescent="0.25">
      <c r="A2" s="160" t="s">
        <v>88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</row>
    <row r="3" spans="1:18" ht="14.25" x14ac:dyDescent="0.2">
      <c r="A3" s="52" t="s">
        <v>8</v>
      </c>
      <c r="B3" s="52"/>
      <c r="C3" s="75" t="s">
        <v>9</v>
      </c>
      <c r="D3" s="75" t="s">
        <v>10</v>
      </c>
      <c r="E3" s="75" t="s">
        <v>11</v>
      </c>
      <c r="F3" s="75" t="s">
        <v>12</v>
      </c>
      <c r="G3" s="75" t="s">
        <v>13</v>
      </c>
      <c r="H3" s="75" t="s">
        <v>14</v>
      </c>
      <c r="I3" s="75" t="s">
        <v>15</v>
      </c>
      <c r="J3" s="75" t="s">
        <v>16</v>
      </c>
      <c r="K3" s="75" t="s">
        <v>17</v>
      </c>
      <c r="L3" s="75" t="s">
        <v>18</v>
      </c>
      <c r="M3" s="75" t="s">
        <v>19</v>
      </c>
      <c r="N3" s="75" t="s">
        <v>20</v>
      </c>
      <c r="O3" s="52"/>
      <c r="P3" s="54" t="s">
        <v>6</v>
      </c>
      <c r="Q3" s="51"/>
      <c r="R3" s="51"/>
    </row>
    <row r="4" spans="1:18" ht="14.25" x14ac:dyDescent="0.2">
      <c r="A4" s="39"/>
      <c r="B4" s="56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8"/>
      <c r="P4" s="57"/>
      <c r="Q4" s="51"/>
      <c r="R4" s="51"/>
    </row>
    <row r="5" spans="1:18" ht="14.25" x14ac:dyDescent="0.2">
      <c r="A5" s="39" t="s">
        <v>68</v>
      </c>
      <c r="B5" s="56"/>
      <c r="C5" s="57">
        <v>28099</v>
      </c>
      <c r="D5" s="57">
        <v>29200</v>
      </c>
      <c r="E5" s="57">
        <v>30960</v>
      </c>
      <c r="F5" s="57">
        <v>24434</v>
      </c>
      <c r="G5" s="57">
        <v>26429</v>
      </c>
      <c r="H5" s="57">
        <v>21965</v>
      </c>
      <c r="I5" s="57">
        <v>27302</v>
      </c>
      <c r="J5" s="57">
        <v>25103</v>
      </c>
      <c r="K5" s="57">
        <v>23361</v>
      </c>
      <c r="L5" s="57">
        <v>30059</v>
      </c>
      <c r="M5" s="57">
        <v>36209</v>
      </c>
      <c r="N5" s="57">
        <v>31806</v>
      </c>
      <c r="O5" s="128"/>
      <c r="P5" s="57">
        <f t="shared" ref="P5:P19" si="0">SUM(C5:O5)</f>
        <v>334927</v>
      </c>
      <c r="Q5" s="51"/>
      <c r="R5" s="51"/>
    </row>
    <row r="6" spans="1:18" ht="14.25" x14ac:dyDescent="0.2">
      <c r="A6" s="39" t="s">
        <v>69</v>
      </c>
      <c r="B6" s="56"/>
      <c r="C6" s="57">
        <v>977</v>
      </c>
      <c r="D6" s="57">
        <v>871</v>
      </c>
      <c r="E6" s="57">
        <v>803</v>
      </c>
      <c r="F6" s="57">
        <v>716</v>
      </c>
      <c r="G6" s="57">
        <v>334</v>
      </c>
      <c r="H6" s="57">
        <v>190</v>
      </c>
      <c r="I6" s="57">
        <v>280</v>
      </c>
      <c r="J6" s="57">
        <v>389</v>
      </c>
      <c r="K6" s="57">
        <v>281</v>
      </c>
      <c r="L6" s="57">
        <v>495</v>
      </c>
      <c r="M6" s="57">
        <v>766</v>
      </c>
      <c r="N6" s="57">
        <v>788</v>
      </c>
      <c r="O6" s="128"/>
      <c r="P6" s="57">
        <f t="shared" si="0"/>
        <v>6890</v>
      </c>
      <c r="Q6" s="51"/>
      <c r="R6" s="51"/>
    </row>
    <row r="7" spans="1:18" ht="14.25" x14ac:dyDescent="0.2">
      <c r="A7" s="39" t="s">
        <v>70</v>
      </c>
      <c r="B7" s="56"/>
      <c r="C7" s="57">
        <v>3410</v>
      </c>
      <c r="D7" s="57">
        <v>3623</v>
      </c>
      <c r="E7" s="57">
        <v>3791</v>
      </c>
      <c r="F7" s="57">
        <v>3583</v>
      </c>
      <c r="G7" s="57">
        <v>3130</v>
      </c>
      <c r="H7" s="57">
        <v>3414</v>
      </c>
      <c r="I7" s="57">
        <v>4828</v>
      </c>
      <c r="J7" s="57">
        <v>4339</v>
      </c>
      <c r="K7" s="57">
        <v>3368</v>
      </c>
      <c r="L7" s="57">
        <v>4335</v>
      </c>
      <c r="M7" s="57">
        <v>3771</v>
      </c>
      <c r="N7" s="57">
        <v>3964</v>
      </c>
      <c r="O7" s="128"/>
      <c r="P7" s="57">
        <f t="shared" si="0"/>
        <v>45556</v>
      </c>
      <c r="Q7" s="51"/>
      <c r="R7" s="51"/>
    </row>
    <row r="8" spans="1:18" ht="14.25" x14ac:dyDescent="0.2">
      <c r="A8" s="39" t="s">
        <v>71</v>
      </c>
      <c r="B8" s="56"/>
      <c r="C8" s="57">
        <v>5100</v>
      </c>
      <c r="D8" s="57">
        <v>4072</v>
      </c>
      <c r="E8" s="57">
        <v>4078</v>
      </c>
      <c r="F8" s="57">
        <v>2553</v>
      </c>
      <c r="G8" s="57">
        <v>1364</v>
      </c>
      <c r="H8" s="57">
        <v>1384</v>
      </c>
      <c r="I8" s="57">
        <v>1698</v>
      </c>
      <c r="J8" s="57">
        <v>1238</v>
      </c>
      <c r="K8" s="57">
        <v>1904</v>
      </c>
      <c r="L8" s="57">
        <v>3260</v>
      </c>
      <c r="M8" s="57">
        <v>4035</v>
      </c>
      <c r="N8" s="57">
        <v>4702</v>
      </c>
      <c r="O8" s="128"/>
      <c r="P8" s="57">
        <f t="shared" si="0"/>
        <v>35388</v>
      </c>
      <c r="Q8" s="51"/>
      <c r="R8" s="51"/>
    </row>
    <row r="9" spans="1:18" ht="14.25" x14ac:dyDescent="0.2">
      <c r="A9" s="39" t="s">
        <v>72</v>
      </c>
      <c r="B9" s="56"/>
      <c r="C9" s="57">
        <v>2716</v>
      </c>
      <c r="D9" s="57">
        <v>2127</v>
      </c>
      <c r="E9" s="57">
        <v>2176</v>
      </c>
      <c r="F9" s="57">
        <v>522</v>
      </c>
      <c r="G9" s="57">
        <v>0</v>
      </c>
      <c r="H9" s="57">
        <v>0</v>
      </c>
      <c r="I9" s="57">
        <v>0</v>
      </c>
      <c r="J9" s="57">
        <v>0</v>
      </c>
      <c r="K9" s="57">
        <v>0</v>
      </c>
      <c r="L9" s="57">
        <v>1646</v>
      </c>
      <c r="M9" s="57">
        <v>2354</v>
      </c>
      <c r="N9" s="57">
        <v>2764</v>
      </c>
      <c r="O9" s="128"/>
      <c r="P9" s="57">
        <f t="shared" si="0"/>
        <v>14305</v>
      </c>
      <c r="Q9" s="51"/>
      <c r="R9" s="51"/>
    </row>
    <row r="10" spans="1:18" ht="14.25" x14ac:dyDescent="0.2">
      <c r="A10" s="39" t="s">
        <v>73</v>
      </c>
      <c r="B10" s="56"/>
      <c r="C10" s="57">
        <v>8090</v>
      </c>
      <c r="D10" s="57">
        <v>10786</v>
      </c>
      <c r="E10" s="57">
        <v>9313</v>
      </c>
      <c r="F10" s="57">
        <v>15758</v>
      </c>
      <c r="G10" s="57">
        <v>8358</v>
      </c>
      <c r="H10" s="57">
        <v>8235</v>
      </c>
      <c r="I10" s="57">
        <v>12203</v>
      </c>
      <c r="J10" s="57">
        <v>10217</v>
      </c>
      <c r="K10" s="57">
        <v>7815</v>
      </c>
      <c r="L10" s="57">
        <v>9958</v>
      </c>
      <c r="M10" s="57">
        <v>5389</v>
      </c>
      <c r="N10" s="57">
        <v>8529</v>
      </c>
      <c r="O10" s="128"/>
      <c r="P10" s="57">
        <f t="shared" si="0"/>
        <v>114651</v>
      </c>
      <c r="Q10" s="51"/>
      <c r="R10" s="51"/>
    </row>
    <row r="11" spans="1:18" ht="14.25" x14ac:dyDescent="0.2">
      <c r="A11" s="39" t="s">
        <v>74</v>
      </c>
      <c r="B11" s="56"/>
      <c r="C11" s="57">
        <v>82979</v>
      </c>
      <c r="D11" s="57">
        <v>92823</v>
      </c>
      <c r="E11" s="57">
        <v>109074</v>
      </c>
      <c r="F11" s="57">
        <v>98488</v>
      </c>
      <c r="G11" s="57">
        <v>109458</v>
      </c>
      <c r="H11" s="57">
        <v>114921</v>
      </c>
      <c r="I11" s="57">
        <v>124474</v>
      </c>
      <c r="J11" s="57">
        <v>122333</v>
      </c>
      <c r="K11" s="57">
        <v>117143</v>
      </c>
      <c r="L11" s="57">
        <v>128085</v>
      </c>
      <c r="M11" s="57">
        <v>95063</v>
      </c>
      <c r="N11" s="57">
        <v>111592</v>
      </c>
      <c r="O11" s="128"/>
      <c r="P11" s="57">
        <f t="shared" si="0"/>
        <v>1306433</v>
      </c>
      <c r="Q11" s="51"/>
      <c r="R11" s="51"/>
    </row>
    <row r="12" spans="1:18" ht="14.25" x14ac:dyDescent="0.2">
      <c r="A12" s="39" t="s">
        <v>75</v>
      </c>
      <c r="B12" s="56"/>
      <c r="C12" s="57">
        <v>8192</v>
      </c>
      <c r="D12" s="57">
        <v>8054</v>
      </c>
      <c r="E12" s="57">
        <v>8135</v>
      </c>
      <c r="F12" s="57">
        <v>9596</v>
      </c>
      <c r="G12" s="57">
        <v>8109</v>
      </c>
      <c r="H12" s="57">
        <v>6297</v>
      </c>
      <c r="I12" s="57">
        <v>10377</v>
      </c>
      <c r="J12" s="57">
        <v>9009</v>
      </c>
      <c r="K12" s="57">
        <v>6856</v>
      </c>
      <c r="L12" s="57">
        <v>10331</v>
      </c>
      <c r="M12" s="57">
        <v>8951</v>
      </c>
      <c r="N12" s="57">
        <v>9879</v>
      </c>
      <c r="O12" s="128"/>
      <c r="P12" s="57">
        <f t="shared" si="0"/>
        <v>103786</v>
      </c>
      <c r="Q12" s="51"/>
      <c r="R12" s="51"/>
    </row>
    <row r="13" spans="1:18" ht="14.25" x14ac:dyDescent="0.2">
      <c r="A13" s="39" t="s">
        <v>76</v>
      </c>
      <c r="B13" s="56"/>
      <c r="C13" s="57">
        <v>16136</v>
      </c>
      <c r="D13" s="57">
        <v>16277</v>
      </c>
      <c r="E13" s="57">
        <v>19928</v>
      </c>
      <c r="F13" s="57">
        <v>18636</v>
      </c>
      <c r="G13" s="57">
        <v>21094</v>
      </c>
      <c r="H13" s="57">
        <v>26186</v>
      </c>
      <c r="I13" s="57">
        <v>26842</v>
      </c>
      <c r="J13" s="57">
        <v>21365</v>
      </c>
      <c r="K13" s="57">
        <v>22618</v>
      </c>
      <c r="L13" s="57">
        <v>21714</v>
      </c>
      <c r="M13" s="57">
        <v>16339</v>
      </c>
      <c r="N13" s="57">
        <v>16836</v>
      </c>
      <c r="O13" s="128"/>
      <c r="P13" s="57">
        <f t="shared" si="0"/>
        <v>243971</v>
      </c>
      <c r="Q13" s="51"/>
      <c r="R13" s="51"/>
    </row>
    <row r="14" spans="1:18" ht="14.25" x14ac:dyDescent="0.2">
      <c r="A14" s="39" t="s">
        <v>77</v>
      </c>
      <c r="B14" s="56"/>
      <c r="C14" s="57">
        <v>3513</v>
      </c>
      <c r="D14" s="57">
        <v>3127</v>
      </c>
      <c r="E14" s="57">
        <v>3555</v>
      </c>
      <c r="F14" s="57">
        <v>4304</v>
      </c>
      <c r="G14" s="57">
        <v>5441</v>
      </c>
      <c r="H14" s="57">
        <v>5495</v>
      </c>
      <c r="I14" s="57">
        <v>6469</v>
      </c>
      <c r="J14" s="57">
        <v>8519</v>
      </c>
      <c r="K14" s="57">
        <v>5787</v>
      </c>
      <c r="L14" s="57">
        <v>6031</v>
      </c>
      <c r="M14" s="57">
        <v>6075</v>
      </c>
      <c r="N14" s="57">
        <v>7694</v>
      </c>
      <c r="O14" s="128"/>
      <c r="P14" s="57">
        <f t="shared" si="0"/>
        <v>66010</v>
      </c>
      <c r="Q14" s="51"/>
      <c r="R14" s="51"/>
    </row>
    <row r="15" spans="1:18" ht="14.25" x14ac:dyDescent="0.2">
      <c r="A15" s="39" t="s">
        <v>78</v>
      </c>
      <c r="B15" s="56"/>
      <c r="C15" s="57">
        <v>4415</v>
      </c>
      <c r="D15" s="57">
        <v>3723</v>
      </c>
      <c r="E15" s="57">
        <v>3257</v>
      </c>
      <c r="F15" s="57">
        <v>1364</v>
      </c>
      <c r="G15" s="57">
        <v>0</v>
      </c>
      <c r="H15" s="57">
        <v>0</v>
      </c>
      <c r="I15" s="57">
        <v>0</v>
      </c>
      <c r="J15" s="57">
        <v>0</v>
      </c>
      <c r="K15" s="57">
        <v>233</v>
      </c>
      <c r="L15" s="57">
        <v>3136</v>
      </c>
      <c r="M15" s="57">
        <v>3429</v>
      </c>
      <c r="N15" s="57">
        <v>3871</v>
      </c>
      <c r="O15" s="128"/>
      <c r="P15" s="57">
        <f t="shared" si="0"/>
        <v>23428</v>
      </c>
      <c r="Q15" s="51"/>
      <c r="R15" s="51"/>
    </row>
    <row r="16" spans="1:18" ht="14.25" x14ac:dyDescent="0.2">
      <c r="A16" s="39" t="s">
        <v>85</v>
      </c>
      <c r="B16" s="56"/>
      <c r="C16" s="57">
        <v>179</v>
      </c>
      <c r="D16" s="57">
        <v>280</v>
      </c>
      <c r="E16" s="57">
        <v>355</v>
      </c>
      <c r="F16" s="57">
        <v>308</v>
      </c>
      <c r="G16" s="57">
        <v>296</v>
      </c>
      <c r="H16" s="57">
        <v>510</v>
      </c>
      <c r="I16" s="57">
        <v>584</v>
      </c>
      <c r="J16" s="57">
        <v>662</v>
      </c>
      <c r="K16" s="57">
        <v>537</v>
      </c>
      <c r="L16" s="57">
        <v>635</v>
      </c>
      <c r="M16" s="57">
        <v>444</v>
      </c>
      <c r="N16" s="57">
        <v>367</v>
      </c>
      <c r="O16" s="128"/>
      <c r="P16" s="57">
        <f t="shared" si="0"/>
        <v>5157</v>
      </c>
      <c r="Q16" s="51"/>
      <c r="R16" s="51"/>
    </row>
    <row r="17" spans="1:18" ht="14.25" x14ac:dyDescent="0.2">
      <c r="A17" s="39" t="s">
        <v>80</v>
      </c>
      <c r="B17" s="56"/>
      <c r="C17" s="57">
        <v>2756</v>
      </c>
      <c r="D17" s="57">
        <v>2146</v>
      </c>
      <c r="E17" s="57">
        <v>2173</v>
      </c>
      <c r="F17" s="57">
        <v>3025</v>
      </c>
      <c r="G17" s="57">
        <v>2251</v>
      </c>
      <c r="H17" s="57">
        <v>3079</v>
      </c>
      <c r="I17" s="57">
        <v>4292</v>
      </c>
      <c r="J17" s="57">
        <v>3577</v>
      </c>
      <c r="K17" s="57">
        <v>3200</v>
      </c>
      <c r="L17" s="57">
        <v>3330</v>
      </c>
      <c r="M17" s="57">
        <v>3679</v>
      </c>
      <c r="N17" s="57">
        <v>3961</v>
      </c>
      <c r="O17" s="128"/>
      <c r="P17" s="57">
        <f t="shared" si="0"/>
        <v>37469</v>
      </c>
      <c r="Q17" s="51"/>
      <c r="R17" s="51"/>
    </row>
    <row r="18" spans="1:18" ht="14.25" x14ac:dyDescent="0.2">
      <c r="A18" s="39" t="s">
        <v>81</v>
      </c>
      <c r="B18" s="56"/>
      <c r="C18" s="57">
        <v>4832</v>
      </c>
      <c r="D18" s="57">
        <v>4092</v>
      </c>
      <c r="E18" s="57">
        <v>3779</v>
      </c>
      <c r="F18" s="57">
        <v>2043</v>
      </c>
      <c r="G18" s="57">
        <v>0</v>
      </c>
      <c r="H18" s="57">
        <v>0</v>
      </c>
      <c r="I18" s="57">
        <v>0</v>
      </c>
      <c r="J18" s="57">
        <v>0</v>
      </c>
      <c r="K18" s="57">
        <v>0</v>
      </c>
      <c r="L18" s="57">
        <v>1519</v>
      </c>
      <c r="M18" s="57">
        <v>3793</v>
      </c>
      <c r="N18" s="57">
        <v>4539</v>
      </c>
      <c r="O18" s="128"/>
      <c r="P18" s="57">
        <f t="shared" si="0"/>
        <v>24597</v>
      </c>
      <c r="Q18" s="51"/>
      <c r="R18" s="51"/>
    </row>
    <row r="19" spans="1:18" ht="14.25" x14ac:dyDescent="0.2">
      <c r="A19" s="39" t="s">
        <v>82</v>
      </c>
      <c r="B19" s="56"/>
      <c r="C19" s="57">
        <v>2295</v>
      </c>
      <c r="D19" s="57">
        <v>3060</v>
      </c>
      <c r="E19" s="57">
        <v>3523</v>
      </c>
      <c r="F19" s="57">
        <v>3764</v>
      </c>
      <c r="G19" s="57">
        <v>3428</v>
      </c>
      <c r="H19" s="57">
        <v>1394</v>
      </c>
      <c r="I19" s="57">
        <v>3430</v>
      </c>
      <c r="J19" s="57">
        <v>2487</v>
      </c>
      <c r="K19" s="57">
        <v>3411</v>
      </c>
      <c r="L19" s="57">
        <v>5920</v>
      </c>
      <c r="M19" s="57">
        <v>4145</v>
      </c>
      <c r="N19" s="57">
        <v>2908</v>
      </c>
      <c r="O19" s="128"/>
      <c r="P19" s="57">
        <f t="shared" si="0"/>
        <v>39765</v>
      </c>
      <c r="Q19" s="51"/>
      <c r="R19" s="51"/>
    </row>
    <row r="20" spans="1:18" ht="14.25" x14ac:dyDescent="0.2">
      <c r="A20" s="39" t="s">
        <v>83</v>
      </c>
      <c r="B20" s="56"/>
      <c r="C20" s="57">
        <v>0</v>
      </c>
      <c r="D20" s="57">
        <v>0</v>
      </c>
      <c r="E20" s="57">
        <v>0</v>
      </c>
      <c r="F20" s="57">
        <v>249</v>
      </c>
      <c r="G20" s="57">
        <v>0</v>
      </c>
      <c r="H20" s="57">
        <v>177</v>
      </c>
      <c r="I20" s="57">
        <v>1256</v>
      </c>
      <c r="J20" s="57">
        <v>1522</v>
      </c>
      <c r="K20" s="57">
        <v>477</v>
      </c>
      <c r="L20" s="57">
        <v>0</v>
      </c>
      <c r="M20" s="57">
        <v>0</v>
      </c>
      <c r="N20" s="57">
        <v>0</v>
      </c>
      <c r="O20" s="128"/>
      <c r="P20" s="57">
        <f>SUM(C20:O20)</f>
        <v>3681</v>
      </c>
      <c r="Q20" s="51"/>
      <c r="R20" s="51"/>
    </row>
    <row r="21" spans="1:18" ht="14.25" x14ac:dyDescent="0.2">
      <c r="A21" s="39" t="s">
        <v>84</v>
      </c>
      <c r="B21" s="56"/>
      <c r="C21" s="57">
        <v>580</v>
      </c>
      <c r="D21" s="57">
        <v>1020</v>
      </c>
      <c r="E21" s="57">
        <v>1804</v>
      </c>
      <c r="F21" s="57">
        <v>2496</v>
      </c>
      <c r="G21" s="57">
        <v>891</v>
      </c>
      <c r="H21" s="57">
        <v>815</v>
      </c>
      <c r="I21" s="57">
        <v>1061</v>
      </c>
      <c r="J21" s="57">
        <v>949</v>
      </c>
      <c r="K21" s="57">
        <v>771</v>
      </c>
      <c r="L21" s="57">
        <v>1874</v>
      </c>
      <c r="M21" s="57">
        <v>1781</v>
      </c>
      <c r="N21" s="57">
        <v>1832</v>
      </c>
      <c r="O21" s="128"/>
      <c r="P21" s="57">
        <f>SUM(C21:O21)</f>
        <v>15874</v>
      </c>
      <c r="Q21" s="51"/>
      <c r="R21" s="51"/>
    </row>
    <row r="22" spans="1:18" ht="14.25" x14ac:dyDescent="0.2">
      <c r="A22" s="39"/>
      <c r="B22" s="56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</row>
    <row r="23" spans="1:18" ht="15" thickBot="1" x14ac:dyDescent="0.25">
      <c r="A23" s="132" t="s">
        <v>6</v>
      </c>
      <c r="B23" s="132"/>
      <c r="C23" s="62">
        <f>+SUM(C5:C21)</f>
        <v>174269</v>
      </c>
      <c r="D23" s="62">
        <f t="shared" ref="D23:Q23" si="1">+SUM(D5:D21)</f>
        <v>185281</v>
      </c>
      <c r="E23" s="62">
        <f t="shared" si="1"/>
        <v>206704</v>
      </c>
      <c r="F23" s="62">
        <f t="shared" si="1"/>
        <v>191839</v>
      </c>
      <c r="G23" s="62">
        <f t="shared" si="1"/>
        <v>190583</v>
      </c>
      <c r="H23" s="62">
        <f t="shared" si="1"/>
        <v>194062</v>
      </c>
      <c r="I23" s="62">
        <f t="shared" si="1"/>
        <v>225096</v>
      </c>
      <c r="J23" s="62">
        <f t="shared" si="1"/>
        <v>211709</v>
      </c>
      <c r="K23" s="62">
        <f t="shared" si="1"/>
        <v>197762</v>
      </c>
      <c r="L23" s="62">
        <f t="shared" si="1"/>
        <v>232328</v>
      </c>
      <c r="M23" s="62">
        <f t="shared" si="1"/>
        <v>196223</v>
      </c>
      <c r="N23" s="62">
        <f t="shared" si="1"/>
        <v>216032</v>
      </c>
      <c r="O23" s="62">
        <f t="shared" si="1"/>
        <v>0</v>
      </c>
      <c r="P23" s="62">
        <f t="shared" si="1"/>
        <v>2421888</v>
      </c>
      <c r="Q23" s="62">
        <f t="shared" si="1"/>
        <v>0</v>
      </c>
      <c r="R23" s="51"/>
    </row>
    <row r="24" spans="1:18" x14ac:dyDescent="0.2">
      <c r="A24" s="161" t="s">
        <v>67</v>
      </c>
      <c r="B24" s="161"/>
      <c r="C24" s="161"/>
      <c r="D24" s="161"/>
      <c r="E24" s="161"/>
      <c r="F24" s="161"/>
      <c r="G24" s="161"/>
      <c r="H24" s="161"/>
      <c r="I24" s="161"/>
      <c r="J24" s="161"/>
      <c r="K24" s="161"/>
      <c r="L24" s="161"/>
      <c r="M24" s="161"/>
      <c r="N24" s="161"/>
    </row>
    <row r="25" spans="1:18" x14ac:dyDescent="0.2">
      <c r="A25" s="164" t="s">
        <v>21</v>
      </c>
      <c r="B25" s="164"/>
      <c r="C25" s="164"/>
      <c r="D25" s="164"/>
      <c r="E25" s="164"/>
      <c r="F25" s="164"/>
      <c r="G25" s="164"/>
      <c r="H25" s="164"/>
      <c r="I25" s="164"/>
      <c r="J25" s="164"/>
      <c r="K25" s="164"/>
      <c r="L25" s="164"/>
      <c r="M25" s="164"/>
      <c r="N25" s="164"/>
    </row>
    <row r="27" spans="1:18" x14ac:dyDescent="0.2">
      <c r="A27" s="158" t="s">
        <v>26</v>
      </c>
    </row>
    <row r="28" spans="1:18" x14ac:dyDescent="0.2">
      <c r="A28" s="158"/>
    </row>
  </sheetData>
  <mergeCells count="5">
    <mergeCell ref="A1:P1"/>
    <mergeCell ref="A2:P2"/>
    <mergeCell ref="A27:A28"/>
    <mergeCell ref="A24:N24"/>
    <mergeCell ref="A25:N25"/>
  </mergeCells>
  <phoneticPr fontId="2" type="noConversion"/>
  <hyperlinks>
    <hyperlink ref="A27" location="EPA!A1" display="Índice"/>
    <hyperlink ref="A27:A28" location="'Sector Turístico'!A1" display="Índice"/>
  </hyperlinks>
  <pageMargins left="0.75" right="0.75" top="1" bottom="1" header="0" footer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S28"/>
  <sheetViews>
    <sheetView zoomScale="90" zoomScaleNormal="90" workbookViewId="0">
      <selection activeCell="A27" sqref="A27:A28"/>
    </sheetView>
  </sheetViews>
  <sheetFormatPr baseColWidth="10" defaultRowHeight="12.75" x14ac:dyDescent="0.2"/>
  <cols>
    <col min="1" max="1" width="17.42578125" style="4" customWidth="1"/>
    <col min="2" max="2" width="1" style="4" customWidth="1"/>
    <col min="3" max="14" width="11.42578125" style="4"/>
    <col min="15" max="15" width="1.42578125" style="4" customWidth="1"/>
    <col min="16" max="16" width="12.7109375" style="4" customWidth="1"/>
    <col min="17" max="17" width="1.7109375" style="4" customWidth="1"/>
    <col min="18" max="16384" width="11.42578125" style="4"/>
  </cols>
  <sheetData>
    <row r="1" spans="1:19" ht="14.25" x14ac:dyDescent="0.2">
      <c r="A1" s="159" t="s">
        <v>32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</row>
    <row r="2" spans="1:19" ht="15" thickBot="1" x14ac:dyDescent="0.25">
      <c r="A2" s="160" t="s">
        <v>88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</row>
    <row r="3" spans="1:19" ht="14.25" x14ac:dyDescent="0.2">
      <c r="A3" s="52" t="s">
        <v>8</v>
      </c>
      <c r="B3" s="52"/>
      <c r="C3" s="75" t="s">
        <v>9</v>
      </c>
      <c r="D3" s="75" t="s">
        <v>10</v>
      </c>
      <c r="E3" s="75" t="s">
        <v>11</v>
      </c>
      <c r="F3" s="75" t="s">
        <v>12</v>
      </c>
      <c r="G3" s="75" t="s">
        <v>13</v>
      </c>
      <c r="H3" s="75" t="s">
        <v>14</v>
      </c>
      <c r="I3" s="75" t="s">
        <v>15</v>
      </c>
      <c r="J3" s="75" t="s">
        <v>16</v>
      </c>
      <c r="K3" s="75" t="s">
        <v>17</v>
      </c>
      <c r="L3" s="75" t="s">
        <v>18</v>
      </c>
      <c r="M3" s="75" t="s">
        <v>19</v>
      </c>
      <c r="N3" s="75" t="s">
        <v>20</v>
      </c>
      <c r="O3" s="52"/>
      <c r="P3" s="75" t="s">
        <v>6</v>
      </c>
    </row>
    <row r="4" spans="1:19" ht="14.25" x14ac:dyDescent="0.2">
      <c r="A4" s="39"/>
      <c r="B4" s="56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8"/>
      <c r="P4" s="57"/>
    </row>
    <row r="5" spans="1:19" ht="14.25" x14ac:dyDescent="0.2">
      <c r="A5" s="39" t="s">
        <v>68</v>
      </c>
      <c r="B5" s="56"/>
      <c r="C5" s="57">
        <v>61506</v>
      </c>
      <c r="D5" s="57">
        <v>62786</v>
      </c>
      <c r="E5" s="57">
        <v>74106</v>
      </c>
      <c r="F5" s="57">
        <v>72386</v>
      </c>
      <c r="G5" s="57">
        <v>68059</v>
      </c>
      <c r="H5" s="57">
        <v>68660</v>
      </c>
      <c r="I5" s="57">
        <v>76360</v>
      </c>
      <c r="J5" s="57">
        <v>74253</v>
      </c>
      <c r="K5" s="57">
        <v>73586</v>
      </c>
      <c r="L5" s="57">
        <v>89894</v>
      </c>
      <c r="M5" s="57">
        <v>71431</v>
      </c>
      <c r="N5" s="57">
        <v>68548</v>
      </c>
      <c r="O5" s="58"/>
      <c r="P5" s="57">
        <f>SUM(C5:O5)</f>
        <v>861575</v>
      </c>
      <c r="S5" s="12"/>
    </row>
    <row r="6" spans="1:19" ht="14.25" x14ac:dyDescent="0.2">
      <c r="A6" s="39" t="s">
        <v>69</v>
      </c>
      <c r="B6" s="56"/>
      <c r="C6" s="57">
        <v>1085</v>
      </c>
      <c r="D6" s="57">
        <v>1101</v>
      </c>
      <c r="E6" s="57">
        <v>1047</v>
      </c>
      <c r="F6" s="57">
        <v>854</v>
      </c>
      <c r="G6" s="57">
        <v>444</v>
      </c>
      <c r="H6" s="57">
        <v>505</v>
      </c>
      <c r="I6" s="57">
        <v>534</v>
      </c>
      <c r="J6" s="57">
        <v>591</v>
      </c>
      <c r="K6" s="57">
        <v>447</v>
      </c>
      <c r="L6" s="57">
        <v>447</v>
      </c>
      <c r="M6" s="57">
        <v>1634</v>
      </c>
      <c r="N6" s="57">
        <v>1726</v>
      </c>
      <c r="O6" s="58"/>
      <c r="P6" s="57">
        <f t="shared" ref="P6:P21" si="0">SUM(C6:O6)</f>
        <v>10415</v>
      </c>
      <c r="S6" s="12"/>
    </row>
    <row r="7" spans="1:19" ht="14.25" x14ac:dyDescent="0.2">
      <c r="A7" s="39" t="s">
        <v>70</v>
      </c>
      <c r="B7" s="56"/>
      <c r="C7" s="57">
        <v>1990</v>
      </c>
      <c r="D7" s="57">
        <v>1819</v>
      </c>
      <c r="E7" s="57">
        <v>1592</v>
      </c>
      <c r="F7" s="57">
        <v>1863</v>
      </c>
      <c r="G7" s="57">
        <v>1459</v>
      </c>
      <c r="H7" s="57">
        <v>1544</v>
      </c>
      <c r="I7" s="57">
        <v>2539</v>
      </c>
      <c r="J7" s="57">
        <v>1966</v>
      </c>
      <c r="K7" s="57">
        <v>1707</v>
      </c>
      <c r="L7" s="57">
        <v>2016</v>
      </c>
      <c r="M7" s="57">
        <v>1765</v>
      </c>
      <c r="N7" s="57">
        <v>2009</v>
      </c>
      <c r="O7" s="58"/>
      <c r="P7" s="57">
        <f t="shared" si="0"/>
        <v>22269</v>
      </c>
      <c r="S7" s="12"/>
    </row>
    <row r="8" spans="1:19" ht="14.25" x14ac:dyDescent="0.2">
      <c r="A8" s="39" t="s">
        <v>71</v>
      </c>
      <c r="B8" s="56"/>
      <c r="C8" s="57">
        <v>5144</v>
      </c>
      <c r="D8" s="57">
        <v>5369</v>
      </c>
      <c r="E8" s="57">
        <v>5352</v>
      </c>
      <c r="F8" s="57">
        <v>1870</v>
      </c>
      <c r="G8" s="57">
        <v>1431</v>
      </c>
      <c r="H8" s="57">
        <v>1431</v>
      </c>
      <c r="I8" s="57">
        <v>2587</v>
      </c>
      <c r="J8" s="57">
        <v>1511</v>
      </c>
      <c r="K8" s="57">
        <v>1283</v>
      </c>
      <c r="L8" s="57">
        <v>4136</v>
      </c>
      <c r="M8" s="57">
        <v>4374</v>
      </c>
      <c r="N8" s="57">
        <v>5186</v>
      </c>
      <c r="O8" s="58"/>
      <c r="P8" s="57">
        <f t="shared" si="0"/>
        <v>39674</v>
      </c>
      <c r="S8" s="12"/>
    </row>
    <row r="9" spans="1:19" ht="14.25" x14ac:dyDescent="0.2">
      <c r="A9" s="39" t="s">
        <v>72</v>
      </c>
      <c r="B9" s="56"/>
      <c r="C9" s="57">
        <v>2334</v>
      </c>
      <c r="D9" s="57">
        <v>2963</v>
      </c>
      <c r="E9" s="57">
        <v>2622</v>
      </c>
      <c r="F9" s="57">
        <v>15</v>
      </c>
      <c r="G9" s="57">
        <v>0</v>
      </c>
      <c r="H9" s="57">
        <v>0</v>
      </c>
      <c r="I9" s="57">
        <v>0</v>
      </c>
      <c r="J9" s="57">
        <v>0</v>
      </c>
      <c r="K9" s="57">
        <v>0</v>
      </c>
      <c r="L9" s="57">
        <v>1629</v>
      </c>
      <c r="M9" s="57">
        <v>2405</v>
      </c>
      <c r="N9" s="57">
        <v>2261</v>
      </c>
      <c r="O9" s="58"/>
      <c r="P9" s="57">
        <f t="shared" si="0"/>
        <v>14229</v>
      </c>
      <c r="S9" s="12"/>
    </row>
    <row r="10" spans="1:19" ht="14.25" x14ac:dyDescent="0.2">
      <c r="A10" s="39" t="s">
        <v>73</v>
      </c>
      <c r="B10" s="56"/>
      <c r="C10" s="57">
        <v>8355</v>
      </c>
      <c r="D10" s="57">
        <v>11993</v>
      </c>
      <c r="E10" s="57">
        <v>10410</v>
      </c>
      <c r="F10" s="57">
        <v>17997</v>
      </c>
      <c r="G10" s="57">
        <v>12928</v>
      </c>
      <c r="H10" s="57">
        <v>10866</v>
      </c>
      <c r="I10" s="57">
        <v>18040</v>
      </c>
      <c r="J10" s="57">
        <v>17386</v>
      </c>
      <c r="K10" s="57">
        <v>9835</v>
      </c>
      <c r="L10" s="57">
        <v>12817</v>
      </c>
      <c r="M10" s="57">
        <v>5219</v>
      </c>
      <c r="N10" s="57">
        <v>9235</v>
      </c>
      <c r="O10" s="58"/>
      <c r="P10" s="57">
        <f t="shared" si="0"/>
        <v>145081</v>
      </c>
      <c r="S10" s="12"/>
    </row>
    <row r="11" spans="1:19" ht="14.25" x14ac:dyDescent="0.2">
      <c r="A11" s="39" t="s">
        <v>74</v>
      </c>
      <c r="B11" s="56"/>
      <c r="C11" s="57">
        <v>43238</v>
      </c>
      <c r="D11" s="57">
        <v>50685</v>
      </c>
      <c r="E11" s="57">
        <v>59267</v>
      </c>
      <c r="F11" s="57">
        <v>56249</v>
      </c>
      <c r="G11" s="57">
        <v>48554</v>
      </c>
      <c r="H11" s="57">
        <v>55112</v>
      </c>
      <c r="I11" s="57">
        <v>59596</v>
      </c>
      <c r="J11" s="57">
        <v>57606</v>
      </c>
      <c r="K11" s="57">
        <v>53417</v>
      </c>
      <c r="L11" s="57">
        <v>67964</v>
      </c>
      <c r="M11" s="57">
        <v>57313</v>
      </c>
      <c r="N11" s="57">
        <v>60275</v>
      </c>
      <c r="O11" s="58"/>
      <c r="P11" s="57">
        <f t="shared" si="0"/>
        <v>669276</v>
      </c>
      <c r="S11" s="12"/>
    </row>
    <row r="12" spans="1:19" ht="14.25" x14ac:dyDescent="0.2">
      <c r="A12" s="39" t="s">
        <v>75</v>
      </c>
      <c r="B12" s="56"/>
      <c r="C12" s="57">
        <v>5237</v>
      </c>
      <c r="D12" s="57">
        <v>5198</v>
      </c>
      <c r="E12" s="57">
        <v>6286</v>
      </c>
      <c r="F12" s="57">
        <v>5977</v>
      </c>
      <c r="G12" s="57">
        <v>5463</v>
      </c>
      <c r="H12" s="57">
        <v>4709</v>
      </c>
      <c r="I12" s="57">
        <v>5932</v>
      </c>
      <c r="J12" s="57">
        <v>5755</v>
      </c>
      <c r="K12" s="57">
        <v>4566</v>
      </c>
      <c r="L12" s="57">
        <v>5088</v>
      </c>
      <c r="M12" s="57">
        <v>4776</v>
      </c>
      <c r="N12" s="57">
        <v>4794</v>
      </c>
      <c r="O12" s="58"/>
      <c r="P12" s="57">
        <f t="shared" si="0"/>
        <v>63781</v>
      </c>
      <c r="S12" s="12"/>
    </row>
    <row r="13" spans="1:19" ht="14.25" x14ac:dyDescent="0.2">
      <c r="A13" s="39" t="s">
        <v>76</v>
      </c>
      <c r="B13" s="56"/>
      <c r="C13" s="57">
        <v>3008</v>
      </c>
      <c r="D13" s="57">
        <v>3548</v>
      </c>
      <c r="E13" s="57">
        <v>4335</v>
      </c>
      <c r="F13" s="57">
        <v>4199</v>
      </c>
      <c r="G13" s="57">
        <v>3090</v>
      </c>
      <c r="H13" s="57">
        <v>5235</v>
      </c>
      <c r="I13" s="57">
        <v>5394</v>
      </c>
      <c r="J13" s="57">
        <v>3340</v>
      </c>
      <c r="K13" s="57">
        <v>3733</v>
      </c>
      <c r="L13" s="57">
        <v>5312</v>
      </c>
      <c r="M13" s="57">
        <v>4344</v>
      </c>
      <c r="N13" s="57">
        <v>4942</v>
      </c>
      <c r="O13" s="58"/>
      <c r="P13" s="57">
        <f t="shared" si="0"/>
        <v>50480</v>
      </c>
      <c r="S13" s="12"/>
    </row>
    <row r="14" spans="1:19" ht="14.25" x14ac:dyDescent="0.2">
      <c r="A14" s="39" t="s">
        <v>77</v>
      </c>
      <c r="B14" s="56"/>
      <c r="C14" s="57">
        <v>6223</v>
      </c>
      <c r="D14" s="57">
        <v>6752</v>
      </c>
      <c r="E14" s="57">
        <v>7156</v>
      </c>
      <c r="F14" s="57">
        <v>7447</v>
      </c>
      <c r="G14" s="57">
        <v>8892</v>
      </c>
      <c r="H14" s="57">
        <v>10075</v>
      </c>
      <c r="I14" s="57">
        <v>13144</v>
      </c>
      <c r="J14" s="57">
        <v>17757</v>
      </c>
      <c r="K14" s="57">
        <v>10702</v>
      </c>
      <c r="L14" s="57">
        <v>12573</v>
      </c>
      <c r="M14" s="57">
        <v>7517</v>
      </c>
      <c r="N14" s="57">
        <v>8772</v>
      </c>
      <c r="O14" s="58"/>
      <c r="P14" s="57">
        <f t="shared" si="0"/>
        <v>117010</v>
      </c>
      <c r="S14" s="12"/>
    </row>
    <row r="15" spans="1:19" ht="14.25" x14ac:dyDescent="0.2">
      <c r="A15" s="39" t="s">
        <v>78</v>
      </c>
      <c r="B15" s="56"/>
      <c r="C15" s="57">
        <v>1667</v>
      </c>
      <c r="D15" s="57">
        <v>1742</v>
      </c>
      <c r="E15" s="57">
        <v>1203</v>
      </c>
      <c r="F15" s="57">
        <v>0</v>
      </c>
      <c r="G15" s="57">
        <v>0</v>
      </c>
      <c r="H15" s="57">
        <v>0</v>
      </c>
      <c r="I15" s="57">
        <v>0</v>
      </c>
      <c r="J15" s="57">
        <v>0</v>
      </c>
      <c r="K15" s="57">
        <v>0</v>
      </c>
      <c r="L15" s="57">
        <v>706</v>
      </c>
      <c r="M15" s="57">
        <v>1306</v>
      </c>
      <c r="N15" s="57">
        <v>1218</v>
      </c>
      <c r="O15" s="58"/>
      <c r="P15" s="57">
        <f t="shared" si="0"/>
        <v>7842</v>
      </c>
      <c r="S15" s="12"/>
    </row>
    <row r="16" spans="1:19" ht="14.25" x14ac:dyDescent="0.2">
      <c r="A16" s="39" t="s">
        <v>85</v>
      </c>
      <c r="B16" s="56"/>
      <c r="C16" s="57">
        <v>220</v>
      </c>
      <c r="D16" s="57">
        <v>734</v>
      </c>
      <c r="E16" s="57">
        <v>594</v>
      </c>
      <c r="F16" s="57">
        <v>409</v>
      </c>
      <c r="G16" s="57">
        <v>555</v>
      </c>
      <c r="H16" s="57">
        <v>930</v>
      </c>
      <c r="I16" s="57">
        <v>842</v>
      </c>
      <c r="J16" s="57">
        <v>756</v>
      </c>
      <c r="K16" s="57">
        <v>885</v>
      </c>
      <c r="L16" s="57">
        <v>812</v>
      </c>
      <c r="M16" s="57">
        <v>565</v>
      </c>
      <c r="N16" s="57">
        <v>492</v>
      </c>
      <c r="O16" s="58"/>
      <c r="P16" s="57">
        <f t="shared" si="0"/>
        <v>7794</v>
      </c>
      <c r="S16" s="12"/>
    </row>
    <row r="17" spans="1:19" ht="14.25" x14ac:dyDescent="0.2">
      <c r="A17" s="39" t="s">
        <v>80</v>
      </c>
      <c r="B17" s="56"/>
      <c r="C17" s="57">
        <v>7129</v>
      </c>
      <c r="D17" s="57">
        <v>7269</v>
      </c>
      <c r="E17" s="57">
        <v>6178</v>
      </c>
      <c r="F17" s="57">
        <v>5328</v>
      </c>
      <c r="G17" s="57">
        <v>8057</v>
      </c>
      <c r="H17" s="57">
        <v>8074</v>
      </c>
      <c r="I17" s="57">
        <v>10378</v>
      </c>
      <c r="J17" s="57">
        <v>10559</v>
      </c>
      <c r="K17" s="57">
        <v>8156</v>
      </c>
      <c r="L17" s="57">
        <v>7962</v>
      </c>
      <c r="M17" s="57">
        <v>5723</v>
      </c>
      <c r="N17" s="57">
        <v>6719</v>
      </c>
      <c r="O17" s="58"/>
      <c r="P17" s="57">
        <f t="shared" si="0"/>
        <v>91532</v>
      </c>
      <c r="S17" s="12"/>
    </row>
    <row r="18" spans="1:19" ht="14.25" x14ac:dyDescent="0.2">
      <c r="A18" s="39" t="s">
        <v>81</v>
      </c>
      <c r="B18" s="56"/>
      <c r="C18" s="57">
        <v>6378</v>
      </c>
      <c r="D18" s="57">
        <v>7452</v>
      </c>
      <c r="E18" s="57">
        <v>6395</v>
      </c>
      <c r="F18" s="57">
        <v>3711</v>
      </c>
      <c r="G18" s="57">
        <v>919</v>
      </c>
      <c r="H18" s="57">
        <v>834</v>
      </c>
      <c r="I18" s="57">
        <v>852</v>
      </c>
      <c r="J18" s="57">
        <v>951</v>
      </c>
      <c r="K18" s="57">
        <v>760</v>
      </c>
      <c r="L18" s="57">
        <v>4210</v>
      </c>
      <c r="M18" s="57">
        <v>7053</v>
      </c>
      <c r="N18" s="57">
        <v>6316</v>
      </c>
      <c r="O18" s="58"/>
      <c r="P18" s="57">
        <f t="shared" si="0"/>
        <v>45831</v>
      </c>
      <c r="S18" s="12"/>
    </row>
    <row r="19" spans="1:19" ht="14.25" x14ac:dyDescent="0.2">
      <c r="A19" s="39" t="s">
        <v>82</v>
      </c>
      <c r="B19" s="56"/>
      <c r="C19" s="57">
        <v>2982</v>
      </c>
      <c r="D19" s="57">
        <v>4058</v>
      </c>
      <c r="E19" s="57">
        <v>4877</v>
      </c>
      <c r="F19" s="57">
        <v>5656</v>
      </c>
      <c r="G19" s="57">
        <v>5085</v>
      </c>
      <c r="H19" s="57">
        <v>3725</v>
      </c>
      <c r="I19" s="57">
        <v>4653</v>
      </c>
      <c r="J19" s="57">
        <v>4299</v>
      </c>
      <c r="K19" s="57">
        <v>5190</v>
      </c>
      <c r="L19" s="57">
        <v>7841</v>
      </c>
      <c r="M19" s="57">
        <v>6010</v>
      </c>
      <c r="N19" s="57">
        <v>5385</v>
      </c>
      <c r="O19" s="58"/>
      <c r="P19" s="57">
        <f t="shared" si="0"/>
        <v>59761</v>
      </c>
      <c r="S19" s="12"/>
    </row>
    <row r="20" spans="1:19" ht="14.25" x14ac:dyDescent="0.2">
      <c r="A20" s="39" t="s">
        <v>83</v>
      </c>
      <c r="B20" s="56"/>
      <c r="C20" s="57">
        <v>314</v>
      </c>
      <c r="D20" s="57">
        <v>489</v>
      </c>
      <c r="E20" s="57">
        <v>1247</v>
      </c>
      <c r="F20" s="57">
        <v>0</v>
      </c>
      <c r="G20" s="57">
        <v>515</v>
      </c>
      <c r="H20" s="57">
        <v>183</v>
      </c>
      <c r="I20" s="57">
        <v>1550</v>
      </c>
      <c r="J20" s="57">
        <v>1576</v>
      </c>
      <c r="K20" s="57">
        <v>648</v>
      </c>
      <c r="L20" s="57">
        <v>0</v>
      </c>
      <c r="M20" s="57">
        <v>2</v>
      </c>
      <c r="N20" s="57">
        <v>88</v>
      </c>
      <c r="O20" s="133"/>
      <c r="P20" s="57">
        <f t="shared" si="0"/>
        <v>6612</v>
      </c>
      <c r="S20" s="12"/>
    </row>
    <row r="21" spans="1:19" ht="14.25" x14ac:dyDescent="0.2">
      <c r="A21" s="39" t="s">
        <v>84</v>
      </c>
      <c r="B21" s="56"/>
      <c r="C21" s="57">
        <v>747</v>
      </c>
      <c r="D21" s="57">
        <v>725</v>
      </c>
      <c r="E21" s="57">
        <v>671</v>
      </c>
      <c r="F21" s="57">
        <v>797</v>
      </c>
      <c r="G21" s="57">
        <v>285</v>
      </c>
      <c r="H21" s="57">
        <v>180</v>
      </c>
      <c r="I21" s="57">
        <v>511</v>
      </c>
      <c r="J21" s="57">
        <v>397</v>
      </c>
      <c r="K21" s="57">
        <v>411</v>
      </c>
      <c r="L21" s="57">
        <v>2597</v>
      </c>
      <c r="M21" s="57">
        <v>1942</v>
      </c>
      <c r="N21" s="57">
        <v>976</v>
      </c>
      <c r="O21" s="133"/>
      <c r="P21" s="57">
        <f t="shared" si="0"/>
        <v>10239</v>
      </c>
      <c r="S21" s="12"/>
    </row>
    <row r="22" spans="1:19" ht="14.25" x14ac:dyDescent="0.2">
      <c r="A22" s="39"/>
      <c r="B22" s="56"/>
      <c r="C22" s="130"/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</row>
    <row r="23" spans="1:19" ht="15" thickBot="1" x14ac:dyDescent="0.25">
      <c r="A23" s="132" t="s">
        <v>6</v>
      </c>
      <c r="B23" s="132"/>
      <c r="C23" s="62">
        <f>+SUM(C5:C21)</f>
        <v>157557</v>
      </c>
      <c r="D23" s="62">
        <f t="shared" ref="D23:N23" si="1">+SUM(D5:D21)</f>
        <v>174683</v>
      </c>
      <c r="E23" s="62">
        <f t="shared" si="1"/>
        <v>193338</v>
      </c>
      <c r="F23" s="62">
        <f t="shared" si="1"/>
        <v>184758</v>
      </c>
      <c r="G23" s="62">
        <f t="shared" si="1"/>
        <v>165736</v>
      </c>
      <c r="H23" s="62">
        <f t="shared" si="1"/>
        <v>172063</v>
      </c>
      <c r="I23" s="62">
        <f t="shared" si="1"/>
        <v>202912</v>
      </c>
      <c r="J23" s="62">
        <f t="shared" si="1"/>
        <v>198703</v>
      </c>
      <c r="K23" s="62">
        <f t="shared" si="1"/>
        <v>175326</v>
      </c>
      <c r="L23" s="62">
        <f t="shared" si="1"/>
        <v>226004</v>
      </c>
      <c r="M23" s="62">
        <f t="shared" si="1"/>
        <v>183379</v>
      </c>
      <c r="N23" s="62">
        <f t="shared" si="1"/>
        <v>188942</v>
      </c>
      <c r="O23" s="62">
        <f>SUM(O5:O22)</f>
        <v>0</v>
      </c>
      <c r="P23" s="62">
        <f>SUM(P5:P22)</f>
        <v>2223401</v>
      </c>
    </row>
    <row r="24" spans="1:19" x14ac:dyDescent="0.2">
      <c r="A24" s="161" t="s">
        <v>66</v>
      </c>
      <c r="B24" s="161"/>
      <c r="C24" s="161"/>
      <c r="D24" s="161"/>
      <c r="E24" s="161"/>
      <c r="F24" s="161"/>
      <c r="G24" s="161"/>
      <c r="H24" s="161"/>
      <c r="I24" s="161"/>
      <c r="J24" s="161"/>
      <c r="K24" s="161"/>
      <c r="L24" s="161"/>
      <c r="M24" s="161"/>
      <c r="N24" s="161"/>
      <c r="O24" s="164"/>
      <c r="P24" s="164"/>
    </row>
    <row r="25" spans="1:19" x14ac:dyDescent="0.2">
      <c r="A25" s="164" t="s">
        <v>21</v>
      </c>
      <c r="B25" s="164"/>
      <c r="C25" s="164"/>
      <c r="D25" s="164"/>
      <c r="E25" s="164"/>
      <c r="F25" s="164"/>
      <c r="G25" s="164"/>
      <c r="H25" s="164"/>
      <c r="I25" s="164"/>
      <c r="J25" s="164"/>
      <c r="K25" s="164"/>
      <c r="L25" s="164"/>
      <c r="M25" s="164"/>
      <c r="N25" s="164"/>
    </row>
    <row r="27" spans="1:19" x14ac:dyDescent="0.2">
      <c r="A27" s="158" t="s">
        <v>26</v>
      </c>
    </row>
    <row r="28" spans="1:19" x14ac:dyDescent="0.2">
      <c r="A28" s="158"/>
    </row>
  </sheetData>
  <mergeCells count="6">
    <mergeCell ref="A27:A28"/>
    <mergeCell ref="A1:P1"/>
    <mergeCell ref="A2:P2"/>
    <mergeCell ref="A24:N24"/>
    <mergeCell ref="A25:N25"/>
    <mergeCell ref="O24:P24"/>
  </mergeCells>
  <phoneticPr fontId="2" type="noConversion"/>
  <hyperlinks>
    <hyperlink ref="A27" location="EPA!A1" display="Índice"/>
    <hyperlink ref="A27:A28" location="'Sector Turístico'!A1" display="Índice"/>
  </hyperlinks>
  <pageMargins left="0.75" right="0.75" top="1" bottom="1" header="0" footer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P46"/>
  <sheetViews>
    <sheetView zoomScale="90" zoomScaleNormal="90" workbookViewId="0">
      <selection activeCell="A27" sqref="A27:A28"/>
    </sheetView>
  </sheetViews>
  <sheetFormatPr baseColWidth="10" defaultRowHeight="12.75" x14ac:dyDescent="0.2"/>
  <cols>
    <col min="1" max="1" width="19.7109375" style="4" customWidth="1"/>
    <col min="2" max="2" width="1.5703125" style="4" customWidth="1"/>
    <col min="3" max="14" width="11.42578125" style="4"/>
    <col min="15" max="15" width="1.5703125" style="4" customWidth="1"/>
    <col min="16" max="16" width="12.7109375" style="4" bestFit="1" customWidth="1"/>
    <col min="17" max="16384" width="11.42578125" style="4"/>
  </cols>
  <sheetData>
    <row r="1" spans="1:16" ht="14.25" x14ac:dyDescent="0.2">
      <c r="A1" s="159" t="s">
        <v>33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</row>
    <row r="2" spans="1:16" ht="15" thickBot="1" x14ac:dyDescent="0.25">
      <c r="A2" s="160" t="s">
        <v>88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</row>
    <row r="3" spans="1:16" ht="14.25" x14ac:dyDescent="0.2">
      <c r="A3" s="52" t="s">
        <v>8</v>
      </c>
      <c r="B3" s="52"/>
      <c r="C3" s="75" t="s">
        <v>9</v>
      </c>
      <c r="D3" s="75" t="s">
        <v>10</v>
      </c>
      <c r="E3" s="75" t="s">
        <v>11</v>
      </c>
      <c r="F3" s="75" t="s">
        <v>12</v>
      </c>
      <c r="G3" s="75" t="s">
        <v>13</v>
      </c>
      <c r="H3" s="75" t="s">
        <v>14</v>
      </c>
      <c r="I3" s="75" t="s">
        <v>15</v>
      </c>
      <c r="J3" s="75" t="s">
        <v>16</v>
      </c>
      <c r="K3" s="75" t="s">
        <v>17</v>
      </c>
      <c r="L3" s="75" t="s">
        <v>18</v>
      </c>
      <c r="M3" s="75" t="s">
        <v>19</v>
      </c>
      <c r="N3" s="75" t="s">
        <v>20</v>
      </c>
      <c r="O3" s="52"/>
      <c r="P3" s="75" t="s">
        <v>6</v>
      </c>
    </row>
    <row r="4" spans="1:16" ht="14.25" x14ac:dyDescent="0.2">
      <c r="A4" s="39"/>
      <c r="B4" s="56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8"/>
      <c r="P4" s="57"/>
    </row>
    <row r="5" spans="1:16" ht="14.25" x14ac:dyDescent="0.2">
      <c r="A5" s="39" t="s">
        <v>68</v>
      </c>
      <c r="B5" s="56"/>
      <c r="C5" s="57">
        <v>83828</v>
      </c>
      <c r="D5" s="57">
        <v>87011</v>
      </c>
      <c r="E5" s="57">
        <v>90854</v>
      </c>
      <c r="F5" s="57">
        <v>76939</v>
      </c>
      <c r="G5" s="57">
        <v>63529</v>
      </c>
      <c r="H5" s="57">
        <v>64101</v>
      </c>
      <c r="I5" s="57">
        <v>75523</v>
      </c>
      <c r="J5" s="57">
        <v>70047</v>
      </c>
      <c r="K5" s="57">
        <v>69053</v>
      </c>
      <c r="L5" s="57">
        <v>81994</v>
      </c>
      <c r="M5" s="57">
        <v>96200</v>
      </c>
      <c r="N5" s="57">
        <v>93999</v>
      </c>
      <c r="O5" s="58">
        <v>866142</v>
      </c>
      <c r="P5" s="57">
        <f>SUM(C5:N5)</f>
        <v>953078</v>
      </c>
    </row>
    <row r="6" spans="1:16" ht="14.25" x14ac:dyDescent="0.2">
      <c r="A6" s="39" t="s">
        <v>69</v>
      </c>
      <c r="B6" s="56"/>
      <c r="C6" s="57">
        <v>4888</v>
      </c>
      <c r="D6" s="57">
        <v>3936</v>
      </c>
      <c r="E6" s="57">
        <v>3831</v>
      </c>
      <c r="F6" s="57">
        <v>3379</v>
      </c>
      <c r="G6" s="57">
        <v>1704</v>
      </c>
      <c r="H6" s="57">
        <v>2092</v>
      </c>
      <c r="I6" s="57">
        <v>3418</v>
      </c>
      <c r="J6" s="57">
        <v>2668</v>
      </c>
      <c r="K6" s="57">
        <v>2630</v>
      </c>
      <c r="L6" s="57">
        <v>3389</v>
      </c>
      <c r="M6" s="57">
        <v>4087</v>
      </c>
      <c r="N6" s="57">
        <v>4618</v>
      </c>
      <c r="O6" s="58">
        <v>42280</v>
      </c>
      <c r="P6" s="57">
        <f t="shared" ref="P6:P21" si="0">SUM(C6:N6)</f>
        <v>40640</v>
      </c>
    </row>
    <row r="7" spans="1:16" ht="14.25" x14ac:dyDescent="0.2">
      <c r="A7" s="39" t="s">
        <v>70</v>
      </c>
      <c r="B7" s="56"/>
      <c r="C7" s="57">
        <v>21626</v>
      </c>
      <c r="D7" s="57">
        <v>22168</v>
      </c>
      <c r="E7" s="57">
        <v>22467</v>
      </c>
      <c r="F7" s="57">
        <v>19941</v>
      </c>
      <c r="G7" s="57">
        <v>17625</v>
      </c>
      <c r="H7" s="57">
        <v>16890</v>
      </c>
      <c r="I7" s="57">
        <v>22498</v>
      </c>
      <c r="J7" s="57">
        <v>20331</v>
      </c>
      <c r="K7" s="57">
        <v>18653</v>
      </c>
      <c r="L7" s="57">
        <v>23898</v>
      </c>
      <c r="M7" s="57">
        <v>22524</v>
      </c>
      <c r="N7" s="57">
        <v>23569</v>
      </c>
      <c r="O7" s="58">
        <v>214842</v>
      </c>
      <c r="P7" s="57">
        <f t="shared" si="0"/>
        <v>252190</v>
      </c>
    </row>
    <row r="8" spans="1:16" ht="14.25" x14ac:dyDescent="0.2">
      <c r="A8" s="39" t="s">
        <v>71</v>
      </c>
      <c r="B8" s="56"/>
      <c r="C8" s="57">
        <v>17395</v>
      </c>
      <c r="D8" s="57">
        <v>16075</v>
      </c>
      <c r="E8" s="57">
        <v>16974</v>
      </c>
      <c r="F8" s="57">
        <v>6920</v>
      </c>
      <c r="G8" s="57">
        <v>1735</v>
      </c>
      <c r="H8" s="57">
        <v>1372</v>
      </c>
      <c r="I8" s="57">
        <v>1855</v>
      </c>
      <c r="J8" s="57">
        <v>1633</v>
      </c>
      <c r="K8" s="57">
        <v>1078</v>
      </c>
      <c r="L8" s="57">
        <v>8501</v>
      </c>
      <c r="M8" s="57">
        <v>14801</v>
      </c>
      <c r="N8" s="57">
        <v>15422</v>
      </c>
      <c r="O8" s="58">
        <v>99631</v>
      </c>
      <c r="P8" s="57">
        <f t="shared" si="0"/>
        <v>103761</v>
      </c>
    </row>
    <row r="9" spans="1:16" ht="14.25" x14ac:dyDescent="0.2">
      <c r="A9" s="39" t="s">
        <v>72</v>
      </c>
      <c r="B9" s="56"/>
      <c r="C9" s="57">
        <v>15884</v>
      </c>
      <c r="D9" s="57">
        <v>14616</v>
      </c>
      <c r="E9" s="57">
        <v>15134</v>
      </c>
      <c r="F9" s="57">
        <v>5398</v>
      </c>
      <c r="G9" s="57">
        <v>607</v>
      </c>
      <c r="H9" s="57">
        <v>0</v>
      </c>
      <c r="I9" s="57">
        <v>0</v>
      </c>
      <c r="J9" s="57">
        <v>0</v>
      </c>
      <c r="K9" s="57">
        <v>436</v>
      </c>
      <c r="L9" s="57">
        <v>8078</v>
      </c>
      <c r="M9" s="57">
        <v>16884</v>
      </c>
      <c r="N9" s="57">
        <v>16836</v>
      </c>
      <c r="O9" s="58">
        <v>110318</v>
      </c>
      <c r="P9" s="57">
        <f t="shared" si="0"/>
        <v>93873</v>
      </c>
    </row>
    <row r="10" spans="1:16" ht="14.25" x14ac:dyDescent="0.2">
      <c r="A10" s="39" t="s">
        <v>73</v>
      </c>
      <c r="B10" s="56"/>
      <c r="C10" s="57">
        <v>8912</v>
      </c>
      <c r="D10" s="57">
        <v>9917</v>
      </c>
      <c r="E10" s="57">
        <v>10165</v>
      </c>
      <c r="F10" s="57">
        <v>14485</v>
      </c>
      <c r="G10" s="57">
        <v>10678</v>
      </c>
      <c r="H10" s="57">
        <v>9114</v>
      </c>
      <c r="I10" s="57">
        <v>14623</v>
      </c>
      <c r="J10" s="57">
        <v>14165</v>
      </c>
      <c r="K10" s="57">
        <v>9194</v>
      </c>
      <c r="L10" s="57">
        <v>10896</v>
      </c>
      <c r="M10" s="57">
        <v>7103</v>
      </c>
      <c r="N10" s="57">
        <v>12086</v>
      </c>
      <c r="O10" s="58">
        <v>124499</v>
      </c>
      <c r="P10" s="57">
        <f t="shared" si="0"/>
        <v>131338</v>
      </c>
    </row>
    <row r="11" spans="1:16" ht="14.25" x14ac:dyDescent="0.2">
      <c r="A11" s="39" t="s">
        <v>74</v>
      </c>
      <c r="B11" s="56"/>
      <c r="C11" s="57">
        <v>156291</v>
      </c>
      <c r="D11" s="57">
        <v>166350</v>
      </c>
      <c r="E11" s="57">
        <v>195715</v>
      </c>
      <c r="F11" s="57">
        <v>182167</v>
      </c>
      <c r="G11" s="57">
        <v>174246</v>
      </c>
      <c r="H11" s="57">
        <v>177846</v>
      </c>
      <c r="I11" s="57">
        <v>205127</v>
      </c>
      <c r="J11" s="57">
        <v>207447</v>
      </c>
      <c r="K11" s="57">
        <v>195786</v>
      </c>
      <c r="L11" s="57">
        <v>214520</v>
      </c>
      <c r="M11" s="57">
        <v>177105</v>
      </c>
      <c r="N11" s="57">
        <v>203062</v>
      </c>
      <c r="O11" s="58">
        <v>1883196</v>
      </c>
      <c r="P11" s="57">
        <f t="shared" si="0"/>
        <v>2255662</v>
      </c>
    </row>
    <row r="12" spans="1:16" ht="14.25" x14ac:dyDescent="0.2">
      <c r="A12" s="39" t="s">
        <v>75</v>
      </c>
      <c r="B12" s="56"/>
      <c r="C12" s="57">
        <v>13343</v>
      </c>
      <c r="D12" s="57">
        <v>14977</v>
      </c>
      <c r="E12" s="57">
        <v>14895</v>
      </c>
      <c r="F12" s="57">
        <v>18016</v>
      </c>
      <c r="G12" s="57">
        <v>13442</v>
      </c>
      <c r="H12" s="57">
        <v>11953</v>
      </c>
      <c r="I12" s="57">
        <v>22402</v>
      </c>
      <c r="J12" s="57">
        <v>21198</v>
      </c>
      <c r="K12" s="57">
        <v>14737</v>
      </c>
      <c r="L12" s="57">
        <v>17548</v>
      </c>
      <c r="M12" s="57">
        <v>15066</v>
      </c>
      <c r="N12" s="57">
        <v>15294</v>
      </c>
      <c r="O12" s="58">
        <v>141300</v>
      </c>
      <c r="P12" s="57">
        <f t="shared" si="0"/>
        <v>192871</v>
      </c>
    </row>
    <row r="13" spans="1:16" ht="14.25" x14ac:dyDescent="0.2">
      <c r="A13" s="39" t="s">
        <v>76</v>
      </c>
      <c r="B13" s="56"/>
      <c r="C13" s="57">
        <v>8542</v>
      </c>
      <c r="D13" s="57">
        <v>8729</v>
      </c>
      <c r="E13" s="57">
        <v>10251</v>
      </c>
      <c r="F13" s="57">
        <v>9289</v>
      </c>
      <c r="G13" s="57">
        <v>9439</v>
      </c>
      <c r="H13" s="57">
        <v>11802</v>
      </c>
      <c r="I13" s="57">
        <v>12671</v>
      </c>
      <c r="J13" s="57">
        <v>10982</v>
      </c>
      <c r="K13" s="57">
        <v>11268</v>
      </c>
      <c r="L13" s="57">
        <v>10680</v>
      </c>
      <c r="M13" s="57">
        <v>8338</v>
      </c>
      <c r="N13" s="57">
        <v>9520</v>
      </c>
      <c r="O13" s="58">
        <v>92993</v>
      </c>
      <c r="P13" s="57">
        <f t="shared" si="0"/>
        <v>121511</v>
      </c>
    </row>
    <row r="14" spans="1:16" ht="14.25" x14ac:dyDescent="0.2">
      <c r="A14" s="39" t="s">
        <v>77</v>
      </c>
      <c r="B14" s="56"/>
      <c r="C14" s="57">
        <v>20463</v>
      </c>
      <c r="D14" s="57">
        <v>17309</v>
      </c>
      <c r="E14" s="57">
        <v>16340</v>
      </c>
      <c r="F14" s="57">
        <v>14300</v>
      </c>
      <c r="G14" s="57">
        <v>13997</v>
      </c>
      <c r="H14" s="57">
        <v>13697</v>
      </c>
      <c r="I14" s="57">
        <v>15343</v>
      </c>
      <c r="J14" s="57">
        <v>17908</v>
      </c>
      <c r="K14" s="57">
        <v>14608</v>
      </c>
      <c r="L14" s="57">
        <v>15691</v>
      </c>
      <c r="M14" s="57">
        <v>18787</v>
      </c>
      <c r="N14" s="57">
        <v>22443</v>
      </c>
      <c r="O14" s="58">
        <v>127798</v>
      </c>
      <c r="P14" s="57">
        <f t="shared" si="0"/>
        <v>200886</v>
      </c>
    </row>
    <row r="15" spans="1:16" ht="14.25" x14ac:dyDescent="0.2">
      <c r="A15" s="39" t="s">
        <v>78</v>
      </c>
      <c r="B15" s="56"/>
      <c r="C15" s="57">
        <v>13582</v>
      </c>
      <c r="D15" s="57">
        <v>11610</v>
      </c>
      <c r="E15" s="57">
        <v>10952</v>
      </c>
      <c r="F15" s="57">
        <v>3834</v>
      </c>
      <c r="G15" s="57">
        <v>867</v>
      </c>
      <c r="H15" s="57">
        <v>1611</v>
      </c>
      <c r="I15" s="57">
        <v>2358</v>
      </c>
      <c r="J15" s="57">
        <v>1697</v>
      </c>
      <c r="K15" s="57">
        <v>1457</v>
      </c>
      <c r="L15" s="57">
        <v>9340</v>
      </c>
      <c r="M15" s="57">
        <v>14128</v>
      </c>
      <c r="N15" s="57">
        <v>13102</v>
      </c>
      <c r="O15" s="58">
        <v>118296</v>
      </c>
      <c r="P15" s="57">
        <f t="shared" si="0"/>
        <v>84538</v>
      </c>
    </row>
    <row r="16" spans="1:16" ht="14.25" x14ac:dyDescent="0.2">
      <c r="A16" s="39" t="s">
        <v>85</v>
      </c>
      <c r="B16" s="56"/>
      <c r="C16" s="57">
        <v>816</v>
      </c>
      <c r="D16" s="57">
        <v>1240</v>
      </c>
      <c r="E16" s="57">
        <v>1172</v>
      </c>
      <c r="F16" s="57">
        <v>1269</v>
      </c>
      <c r="G16" s="57">
        <v>1287</v>
      </c>
      <c r="H16" s="57">
        <v>1828</v>
      </c>
      <c r="I16" s="57">
        <v>2567</v>
      </c>
      <c r="J16" s="57">
        <v>2790</v>
      </c>
      <c r="K16" s="57">
        <v>2470</v>
      </c>
      <c r="L16" s="57">
        <v>2753</v>
      </c>
      <c r="M16" s="57">
        <v>1097</v>
      </c>
      <c r="N16" s="57">
        <v>1423</v>
      </c>
      <c r="O16" s="58">
        <v>12106</v>
      </c>
      <c r="P16" s="57">
        <f t="shared" si="0"/>
        <v>20712</v>
      </c>
    </row>
    <row r="17" spans="1:16" ht="14.25" x14ac:dyDescent="0.2">
      <c r="A17" s="39" t="s">
        <v>80</v>
      </c>
      <c r="B17" s="56"/>
      <c r="C17" s="57">
        <v>9784</v>
      </c>
      <c r="D17" s="57">
        <v>9567</v>
      </c>
      <c r="E17" s="57">
        <v>10029</v>
      </c>
      <c r="F17" s="57">
        <v>8524</v>
      </c>
      <c r="G17" s="57">
        <v>8982</v>
      </c>
      <c r="H17" s="57">
        <v>12038</v>
      </c>
      <c r="I17" s="57">
        <v>12948</v>
      </c>
      <c r="J17" s="57">
        <v>13326</v>
      </c>
      <c r="K17" s="57">
        <v>12340</v>
      </c>
      <c r="L17" s="57">
        <v>9885</v>
      </c>
      <c r="M17" s="57">
        <v>9044</v>
      </c>
      <c r="N17" s="57">
        <v>10059</v>
      </c>
      <c r="O17" s="58">
        <v>60581</v>
      </c>
      <c r="P17" s="57">
        <f t="shared" si="0"/>
        <v>126526</v>
      </c>
    </row>
    <row r="18" spans="1:16" ht="14.25" x14ac:dyDescent="0.2">
      <c r="A18" s="39" t="s">
        <v>81</v>
      </c>
      <c r="B18" s="56"/>
      <c r="C18" s="57">
        <v>24684</v>
      </c>
      <c r="D18" s="57">
        <v>20538</v>
      </c>
      <c r="E18" s="57">
        <v>19036</v>
      </c>
      <c r="F18" s="57">
        <v>7317</v>
      </c>
      <c r="G18" s="57">
        <v>0</v>
      </c>
      <c r="H18" s="57">
        <v>551</v>
      </c>
      <c r="I18" s="57">
        <v>730</v>
      </c>
      <c r="J18" s="57">
        <v>919</v>
      </c>
      <c r="K18" s="57">
        <v>759</v>
      </c>
      <c r="L18" s="57">
        <v>11064</v>
      </c>
      <c r="M18" s="57">
        <v>24240</v>
      </c>
      <c r="N18" s="57">
        <v>22910</v>
      </c>
      <c r="O18" s="58">
        <v>137434</v>
      </c>
      <c r="P18" s="57">
        <f t="shared" si="0"/>
        <v>132748</v>
      </c>
    </row>
    <row r="19" spans="1:16" ht="14.25" x14ac:dyDescent="0.2">
      <c r="A19" s="39" t="s">
        <v>82</v>
      </c>
      <c r="B19" s="56"/>
      <c r="C19" s="57">
        <v>7350</v>
      </c>
      <c r="D19" s="57">
        <v>8182</v>
      </c>
      <c r="E19" s="57">
        <v>9046</v>
      </c>
      <c r="F19" s="57">
        <v>9728</v>
      </c>
      <c r="G19" s="57">
        <v>7863</v>
      </c>
      <c r="H19" s="57">
        <v>5884</v>
      </c>
      <c r="I19" s="57">
        <v>7965</v>
      </c>
      <c r="J19" s="57">
        <v>7948</v>
      </c>
      <c r="K19" s="57">
        <v>8375</v>
      </c>
      <c r="L19" s="57">
        <v>11763</v>
      </c>
      <c r="M19" s="57">
        <v>10866</v>
      </c>
      <c r="N19" s="57">
        <v>10733</v>
      </c>
      <c r="O19" s="58">
        <v>90512</v>
      </c>
      <c r="P19" s="57">
        <f t="shared" si="0"/>
        <v>105703</v>
      </c>
    </row>
    <row r="20" spans="1:16" ht="14.25" x14ac:dyDescent="0.2">
      <c r="A20" s="39" t="s">
        <v>83</v>
      </c>
      <c r="B20" s="56"/>
      <c r="C20" s="57">
        <v>0</v>
      </c>
      <c r="D20" s="57">
        <v>3</v>
      </c>
      <c r="E20" s="57">
        <v>49</v>
      </c>
      <c r="F20" s="57">
        <v>828</v>
      </c>
      <c r="G20" s="57">
        <v>706</v>
      </c>
      <c r="H20" s="57">
        <v>1423</v>
      </c>
      <c r="I20" s="57">
        <v>2688</v>
      </c>
      <c r="J20" s="57">
        <v>4161</v>
      </c>
      <c r="K20" s="57">
        <v>1862</v>
      </c>
      <c r="L20" s="57">
        <v>869</v>
      </c>
      <c r="M20" s="57">
        <v>0</v>
      </c>
      <c r="N20" s="57">
        <v>6</v>
      </c>
      <c r="O20" s="58">
        <v>14463</v>
      </c>
      <c r="P20" s="57">
        <f t="shared" si="0"/>
        <v>12595</v>
      </c>
    </row>
    <row r="21" spans="1:16" ht="14.25" x14ac:dyDescent="0.2">
      <c r="A21" s="39" t="s">
        <v>84</v>
      </c>
      <c r="B21" s="56"/>
      <c r="C21" s="57">
        <v>13009</v>
      </c>
      <c r="D21" s="57">
        <v>11976</v>
      </c>
      <c r="E21" s="57">
        <v>14818</v>
      </c>
      <c r="F21" s="57">
        <v>15550</v>
      </c>
      <c r="G21" s="57">
        <v>11814</v>
      </c>
      <c r="H21" s="57">
        <v>16811</v>
      </c>
      <c r="I21" s="57">
        <v>17264</v>
      </c>
      <c r="J21" s="57">
        <v>16180</v>
      </c>
      <c r="K21" s="57">
        <v>14262</v>
      </c>
      <c r="L21" s="57">
        <v>16181</v>
      </c>
      <c r="M21" s="57">
        <v>14278</v>
      </c>
      <c r="N21" s="57">
        <v>16795</v>
      </c>
      <c r="O21" s="58">
        <v>204844</v>
      </c>
      <c r="P21" s="57">
        <f t="shared" si="0"/>
        <v>178938</v>
      </c>
    </row>
    <row r="22" spans="1:16" ht="14.25" x14ac:dyDescent="0.2">
      <c r="A22" s="39"/>
      <c r="B22" s="56"/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29"/>
      <c r="P22" s="131"/>
    </row>
    <row r="23" spans="1:16" ht="15" thickBot="1" x14ac:dyDescent="0.25">
      <c r="A23" s="132" t="s">
        <v>6</v>
      </c>
      <c r="B23" s="132"/>
      <c r="C23" s="62">
        <f>+SUM(C5:C21)</f>
        <v>420397</v>
      </c>
      <c r="D23" s="62">
        <f t="shared" ref="D23:P23" si="1">+SUM(D5:D21)</f>
        <v>424204</v>
      </c>
      <c r="E23" s="62">
        <f t="shared" si="1"/>
        <v>461728</v>
      </c>
      <c r="F23" s="62">
        <f t="shared" si="1"/>
        <v>397884</v>
      </c>
      <c r="G23" s="62">
        <f t="shared" si="1"/>
        <v>338521</v>
      </c>
      <c r="H23" s="62">
        <f t="shared" si="1"/>
        <v>349013</v>
      </c>
      <c r="I23" s="62">
        <f t="shared" si="1"/>
        <v>419980</v>
      </c>
      <c r="J23" s="62">
        <f t="shared" si="1"/>
        <v>413400</v>
      </c>
      <c r="K23" s="62">
        <f t="shared" si="1"/>
        <v>378968</v>
      </c>
      <c r="L23" s="62">
        <f t="shared" si="1"/>
        <v>457050</v>
      </c>
      <c r="M23" s="62">
        <f t="shared" si="1"/>
        <v>454548</v>
      </c>
      <c r="N23" s="62">
        <f t="shared" si="1"/>
        <v>491877</v>
      </c>
      <c r="O23" s="62">
        <f t="shared" si="1"/>
        <v>4341235</v>
      </c>
      <c r="P23" s="62">
        <f t="shared" si="1"/>
        <v>5007570</v>
      </c>
    </row>
    <row r="24" spans="1:16" ht="14.25" x14ac:dyDescent="0.2">
      <c r="A24" s="161" t="s">
        <v>66</v>
      </c>
      <c r="B24" s="161"/>
      <c r="C24" s="161"/>
      <c r="D24" s="161"/>
      <c r="E24" s="161"/>
      <c r="F24" s="161"/>
      <c r="G24" s="161"/>
      <c r="H24" s="161"/>
      <c r="I24" s="161"/>
      <c r="J24" s="161"/>
      <c r="K24" s="161"/>
      <c r="L24" s="161"/>
      <c r="M24" s="161"/>
      <c r="N24" s="161"/>
      <c r="O24" s="2"/>
      <c r="P24" s="2"/>
    </row>
    <row r="25" spans="1:16" x14ac:dyDescent="0.2">
      <c r="A25" s="162" t="s">
        <v>21</v>
      </c>
      <c r="B25" s="162"/>
      <c r="C25" s="162"/>
      <c r="D25" s="162"/>
      <c r="E25" s="162"/>
      <c r="F25" s="162"/>
      <c r="G25" s="162"/>
      <c r="H25" s="162"/>
      <c r="I25" s="162"/>
      <c r="J25" s="162"/>
      <c r="K25" s="162"/>
      <c r="L25" s="162"/>
      <c r="M25" s="162"/>
      <c r="N25" s="162"/>
      <c r="O25" s="166"/>
      <c r="P25" s="164"/>
    </row>
    <row r="27" spans="1:16" x14ac:dyDescent="0.2">
      <c r="A27" s="158" t="s">
        <v>26</v>
      </c>
    </row>
    <row r="28" spans="1:16" x14ac:dyDescent="0.2">
      <c r="A28" s="158"/>
    </row>
    <row r="30" spans="1:16" ht="14.25" x14ac:dyDescent="0.2"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</row>
    <row r="31" spans="1:16" ht="14.25" x14ac:dyDescent="0.2"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</row>
    <row r="32" spans="1:16" ht="14.25" x14ac:dyDescent="0.2"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</row>
    <row r="33" spans="3:14" ht="14.25" x14ac:dyDescent="0.2"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</row>
    <row r="34" spans="3:14" ht="14.25" x14ac:dyDescent="0.2">
      <c r="C34" s="9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</row>
    <row r="35" spans="3:14" ht="14.25" x14ac:dyDescent="0.2"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</row>
    <row r="36" spans="3:14" ht="14.25" x14ac:dyDescent="0.2">
      <c r="C36" s="9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</row>
    <row r="37" spans="3:14" ht="14.25" x14ac:dyDescent="0.2"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</row>
    <row r="38" spans="3:14" ht="14.25" x14ac:dyDescent="0.2"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</row>
    <row r="39" spans="3:14" ht="14.25" x14ac:dyDescent="0.2"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</row>
    <row r="40" spans="3:14" ht="14.25" x14ac:dyDescent="0.2"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</row>
    <row r="41" spans="3:14" ht="14.25" x14ac:dyDescent="0.2"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</row>
    <row r="42" spans="3:14" ht="14.25" x14ac:dyDescent="0.2"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</row>
    <row r="43" spans="3:14" ht="14.25" x14ac:dyDescent="0.2">
      <c r="C43" s="9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</row>
    <row r="44" spans="3:14" ht="14.25" x14ac:dyDescent="0.2"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</row>
    <row r="45" spans="3:14" ht="14.25" x14ac:dyDescent="0.2"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3:14" ht="14.25" x14ac:dyDescent="0.2"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</row>
  </sheetData>
  <mergeCells count="6">
    <mergeCell ref="A27:A28"/>
    <mergeCell ref="A1:P1"/>
    <mergeCell ref="A2:P2"/>
    <mergeCell ref="A24:N24"/>
    <mergeCell ref="A25:N25"/>
    <mergeCell ref="O25:P25"/>
  </mergeCells>
  <phoneticPr fontId="2" type="noConversion"/>
  <hyperlinks>
    <hyperlink ref="A27" location="EPA!A1" display="Índice"/>
    <hyperlink ref="A27:A28" location="'Sector Turístico'!A1" display="Índice"/>
  </hyperlinks>
  <pageMargins left="0.75" right="0.75" top="1" bottom="1" header="0" footer="0"/>
  <headerFooter alignWithMargins="0"/>
  <ignoredErrors>
    <ignoredError sqref="P5 P6:P21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S28"/>
  <sheetViews>
    <sheetView zoomScale="90" zoomScaleNormal="90" workbookViewId="0">
      <selection activeCell="A27" sqref="A27:A28"/>
    </sheetView>
  </sheetViews>
  <sheetFormatPr baseColWidth="10" defaultRowHeight="12.75" x14ac:dyDescent="0.2"/>
  <cols>
    <col min="1" max="1" width="19" style="4" customWidth="1"/>
    <col min="2" max="2" width="1.5703125" style="4" customWidth="1"/>
    <col min="3" max="14" width="11.42578125" style="4"/>
    <col min="15" max="15" width="1.5703125" style="4" customWidth="1"/>
    <col min="16" max="16" width="12.7109375" style="4" bestFit="1" customWidth="1"/>
    <col min="17" max="16384" width="11.42578125" style="4"/>
  </cols>
  <sheetData>
    <row r="1" spans="1:19" ht="15" customHeight="1" x14ac:dyDescent="0.2">
      <c r="A1" s="159" t="s">
        <v>34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</row>
    <row r="2" spans="1:19" ht="15" thickBot="1" x14ac:dyDescent="0.25">
      <c r="A2" s="160" t="s">
        <v>88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</row>
    <row r="3" spans="1:19" ht="14.25" x14ac:dyDescent="0.2">
      <c r="A3" s="52" t="s">
        <v>8</v>
      </c>
      <c r="B3" s="52"/>
      <c r="C3" s="75" t="s">
        <v>9</v>
      </c>
      <c r="D3" s="75" t="s">
        <v>10</v>
      </c>
      <c r="E3" s="75" t="s">
        <v>11</v>
      </c>
      <c r="F3" s="75" t="s">
        <v>12</v>
      </c>
      <c r="G3" s="75" t="s">
        <v>13</v>
      </c>
      <c r="H3" s="75" t="s">
        <v>14</v>
      </c>
      <c r="I3" s="75" t="s">
        <v>15</v>
      </c>
      <c r="J3" s="75" t="s">
        <v>16</v>
      </c>
      <c r="K3" s="75" t="s">
        <v>17</v>
      </c>
      <c r="L3" s="75" t="s">
        <v>18</v>
      </c>
      <c r="M3" s="75" t="s">
        <v>19</v>
      </c>
      <c r="N3" s="75" t="s">
        <v>20</v>
      </c>
      <c r="O3" s="52"/>
      <c r="P3" s="54" t="s">
        <v>6</v>
      </c>
      <c r="Q3" s="51"/>
    </row>
    <row r="4" spans="1:19" ht="14.25" x14ac:dyDescent="0.2">
      <c r="A4" s="39"/>
      <c r="B4" s="56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8"/>
      <c r="P4" s="57"/>
      <c r="Q4" s="51"/>
    </row>
    <row r="5" spans="1:19" ht="14.25" x14ac:dyDescent="0.2">
      <c r="A5" s="39" t="s">
        <v>68</v>
      </c>
      <c r="B5" s="56"/>
      <c r="C5" s="57">
        <v>75622</v>
      </c>
      <c r="D5" s="57">
        <v>78328</v>
      </c>
      <c r="E5" s="57">
        <v>81572</v>
      </c>
      <c r="F5" s="57">
        <v>69181</v>
      </c>
      <c r="G5" s="57">
        <v>57983</v>
      </c>
      <c r="H5" s="57">
        <v>59267</v>
      </c>
      <c r="I5" s="57">
        <v>69379</v>
      </c>
      <c r="J5" s="57">
        <v>63290</v>
      </c>
      <c r="K5" s="57">
        <v>62928</v>
      </c>
      <c r="L5" s="57">
        <v>75666</v>
      </c>
      <c r="M5" s="57">
        <v>84730</v>
      </c>
      <c r="N5" s="57">
        <v>83906</v>
      </c>
      <c r="O5" s="58"/>
      <c r="P5" s="57">
        <f>SUM(C5:O5)</f>
        <v>861852</v>
      </c>
      <c r="Q5" s="51"/>
      <c r="S5" s="12"/>
    </row>
    <row r="6" spans="1:19" ht="14.25" x14ac:dyDescent="0.2">
      <c r="A6" s="39" t="s">
        <v>69</v>
      </c>
      <c r="B6" s="56"/>
      <c r="C6" s="57">
        <v>4888</v>
      </c>
      <c r="D6" s="57">
        <v>3936</v>
      </c>
      <c r="E6" s="57">
        <v>3831</v>
      </c>
      <c r="F6" s="57">
        <v>3379</v>
      </c>
      <c r="G6" s="57">
        <v>1704</v>
      </c>
      <c r="H6" s="57">
        <v>2092</v>
      </c>
      <c r="I6" s="57">
        <v>3418</v>
      </c>
      <c r="J6" s="57">
        <v>2668</v>
      </c>
      <c r="K6" s="57">
        <v>2630</v>
      </c>
      <c r="L6" s="57">
        <v>3389</v>
      </c>
      <c r="M6" s="57">
        <v>4087</v>
      </c>
      <c r="N6" s="57">
        <v>4618</v>
      </c>
      <c r="O6" s="58"/>
      <c r="P6" s="57">
        <f t="shared" ref="P6:P21" si="0">SUM(C6:O6)</f>
        <v>40640</v>
      </c>
      <c r="Q6" s="51"/>
      <c r="S6" s="12"/>
    </row>
    <row r="7" spans="1:19" ht="14.25" x14ac:dyDescent="0.2">
      <c r="A7" s="39" t="s">
        <v>70</v>
      </c>
      <c r="B7" s="56"/>
      <c r="C7" s="57">
        <v>21119</v>
      </c>
      <c r="D7" s="57">
        <v>21730</v>
      </c>
      <c r="E7" s="57">
        <v>22057</v>
      </c>
      <c r="F7" s="57">
        <v>19617</v>
      </c>
      <c r="G7" s="57">
        <v>17276</v>
      </c>
      <c r="H7" s="57">
        <v>16453</v>
      </c>
      <c r="I7" s="57">
        <v>22079</v>
      </c>
      <c r="J7" s="57">
        <v>19724</v>
      </c>
      <c r="K7" s="57">
        <v>18185</v>
      </c>
      <c r="L7" s="57">
        <v>23312</v>
      </c>
      <c r="M7" s="57">
        <v>22143</v>
      </c>
      <c r="N7" s="57">
        <v>23082</v>
      </c>
      <c r="O7" s="58"/>
      <c r="P7" s="57">
        <f t="shared" si="0"/>
        <v>246777</v>
      </c>
      <c r="Q7" s="51"/>
      <c r="S7" s="12"/>
    </row>
    <row r="8" spans="1:19" ht="14.25" x14ac:dyDescent="0.2">
      <c r="A8" s="39" t="s">
        <v>71</v>
      </c>
      <c r="B8" s="56"/>
      <c r="C8" s="57">
        <v>17395</v>
      </c>
      <c r="D8" s="57">
        <v>16075</v>
      </c>
      <c r="E8" s="57">
        <v>16974</v>
      </c>
      <c r="F8" s="57">
        <v>6920</v>
      </c>
      <c r="G8" s="57">
        <v>1735</v>
      </c>
      <c r="H8" s="57">
        <v>1372</v>
      </c>
      <c r="I8" s="57">
        <v>1855</v>
      </c>
      <c r="J8" s="57">
        <v>1633</v>
      </c>
      <c r="K8" s="57">
        <v>1078</v>
      </c>
      <c r="L8" s="57">
        <v>8177</v>
      </c>
      <c r="M8" s="57">
        <v>13542</v>
      </c>
      <c r="N8" s="57">
        <v>13875</v>
      </c>
      <c r="O8" s="58"/>
      <c r="P8" s="57">
        <f t="shared" si="0"/>
        <v>100631</v>
      </c>
      <c r="Q8" s="51"/>
      <c r="S8" s="12"/>
    </row>
    <row r="9" spans="1:19" ht="14.25" x14ac:dyDescent="0.2">
      <c r="A9" s="39" t="s">
        <v>72</v>
      </c>
      <c r="B9" s="56"/>
      <c r="C9" s="57">
        <v>15884</v>
      </c>
      <c r="D9" s="57">
        <v>14616</v>
      </c>
      <c r="E9" s="57">
        <v>15134</v>
      </c>
      <c r="F9" s="57">
        <v>5398</v>
      </c>
      <c r="G9" s="57">
        <v>607</v>
      </c>
      <c r="H9" s="57">
        <v>0</v>
      </c>
      <c r="I9" s="57">
        <v>0</v>
      </c>
      <c r="J9" s="57">
        <v>0</v>
      </c>
      <c r="K9" s="57">
        <v>436</v>
      </c>
      <c r="L9" s="57">
        <v>8078</v>
      </c>
      <c r="M9" s="57">
        <v>16884</v>
      </c>
      <c r="N9" s="57">
        <v>16584</v>
      </c>
      <c r="O9" s="58"/>
      <c r="P9" s="57">
        <f t="shared" si="0"/>
        <v>93621</v>
      </c>
      <c r="Q9" s="51"/>
      <c r="S9" s="12"/>
    </row>
    <row r="10" spans="1:19" ht="14.25" x14ac:dyDescent="0.2">
      <c r="A10" s="39" t="s">
        <v>73</v>
      </c>
      <c r="B10" s="56"/>
      <c r="C10" s="57">
        <v>8912</v>
      </c>
      <c r="D10" s="57">
        <v>9917</v>
      </c>
      <c r="E10" s="57">
        <v>9963</v>
      </c>
      <c r="F10" s="57">
        <v>13228</v>
      </c>
      <c r="G10" s="57">
        <v>10080</v>
      </c>
      <c r="H10" s="57">
        <v>8807</v>
      </c>
      <c r="I10" s="57">
        <v>12957</v>
      </c>
      <c r="J10" s="57">
        <v>12345</v>
      </c>
      <c r="K10" s="57">
        <v>8785</v>
      </c>
      <c r="L10" s="57">
        <v>10164</v>
      </c>
      <c r="M10" s="57">
        <v>7041</v>
      </c>
      <c r="N10" s="57">
        <v>11470</v>
      </c>
      <c r="O10" s="58"/>
      <c r="P10" s="57">
        <f t="shared" si="0"/>
        <v>123669</v>
      </c>
      <c r="Q10" s="51"/>
      <c r="S10" s="12"/>
    </row>
    <row r="11" spans="1:19" ht="14.25" x14ac:dyDescent="0.2">
      <c r="A11" s="39" t="s">
        <v>74</v>
      </c>
      <c r="B11" s="56"/>
      <c r="C11" s="57">
        <v>154043</v>
      </c>
      <c r="D11" s="57">
        <v>164155</v>
      </c>
      <c r="E11" s="57">
        <v>193128</v>
      </c>
      <c r="F11" s="57">
        <v>180301</v>
      </c>
      <c r="G11" s="57">
        <v>172754</v>
      </c>
      <c r="H11" s="57">
        <v>175953</v>
      </c>
      <c r="I11" s="57">
        <v>203616</v>
      </c>
      <c r="J11" s="57">
        <v>206008</v>
      </c>
      <c r="K11" s="57">
        <v>193937</v>
      </c>
      <c r="L11" s="57">
        <v>211640</v>
      </c>
      <c r="M11" s="57">
        <v>173530</v>
      </c>
      <c r="N11" s="57">
        <v>198905</v>
      </c>
      <c r="O11" s="58"/>
      <c r="P11" s="57">
        <f t="shared" si="0"/>
        <v>2227970</v>
      </c>
      <c r="Q11" s="51"/>
      <c r="S11" s="12"/>
    </row>
    <row r="12" spans="1:19" ht="14.25" x14ac:dyDescent="0.2">
      <c r="A12" s="39" t="s">
        <v>75</v>
      </c>
      <c r="B12" s="56"/>
      <c r="C12" s="57">
        <v>11610</v>
      </c>
      <c r="D12" s="57">
        <v>12872</v>
      </c>
      <c r="E12" s="57">
        <v>12884</v>
      </c>
      <c r="F12" s="57">
        <v>16267</v>
      </c>
      <c r="G12" s="57">
        <v>11866</v>
      </c>
      <c r="H12" s="57">
        <v>10345</v>
      </c>
      <c r="I12" s="57">
        <v>19889</v>
      </c>
      <c r="J12" s="57">
        <v>18862</v>
      </c>
      <c r="K12" s="57">
        <v>12899</v>
      </c>
      <c r="L12" s="57">
        <v>15445</v>
      </c>
      <c r="M12" s="57">
        <v>13103</v>
      </c>
      <c r="N12" s="57">
        <v>13204</v>
      </c>
      <c r="O12" s="58"/>
      <c r="P12" s="57">
        <f t="shared" si="0"/>
        <v>169246</v>
      </c>
      <c r="Q12" s="51"/>
      <c r="S12" s="12"/>
    </row>
    <row r="13" spans="1:19" ht="14.25" x14ac:dyDescent="0.2">
      <c r="A13" s="39" t="s">
        <v>76</v>
      </c>
      <c r="B13" s="56"/>
      <c r="C13" s="57">
        <v>8542</v>
      </c>
      <c r="D13" s="57">
        <v>8729</v>
      </c>
      <c r="E13" s="57">
        <v>10251</v>
      </c>
      <c r="F13" s="57">
        <v>9289</v>
      </c>
      <c r="G13" s="57">
        <v>9439</v>
      </c>
      <c r="H13" s="57">
        <v>11802</v>
      </c>
      <c r="I13" s="57">
        <v>12671</v>
      </c>
      <c r="J13" s="57">
        <v>10982</v>
      </c>
      <c r="K13" s="57">
        <v>11268</v>
      </c>
      <c r="L13" s="57">
        <v>10680</v>
      </c>
      <c r="M13" s="57">
        <v>8338</v>
      </c>
      <c r="N13" s="57">
        <v>9520</v>
      </c>
      <c r="O13" s="58"/>
      <c r="P13" s="57">
        <f t="shared" si="0"/>
        <v>121511</v>
      </c>
      <c r="Q13" s="51"/>
      <c r="S13" s="12"/>
    </row>
    <row r="14" spans="1:19" ht="14.25" x14ac:dyDescent="0.2">
      <c r="A14" s="39" t="s">
        <v>77</v>
      </c>
      <c r="B14" s="56"/>
      <c r="C14" s="57">
        <v>20463</v>
      </c>
      <c r="D14" s="57">
        <v>17309</v>
      </c>
      <c r="E14" s="57">
        <v>16340</v>
      </c>
      <c r="F14" s="57">
        <v>14300</v>
      </c>
      <c r="G14" s="57">
        <v>13997</v>
      </c>
      <c r="H14" s="57">
        <v>13697</v>
      </c>
      <c r="I14" s="57">
        <v>15343</v>
      </c>
      <c r="J14" s="57">
        <v>17908</v>
      </c>
      <c r="K14" s="57">
        <v>14608</v>
      </c>
      <c r="L14" s="57">
        <v>15691</v>
      </c>
      <c r="M14" s="57">
        <v>18787</v>
      </c>
      <c r="N14" s="57">
        <v>22443</v>
      </c>
      <c r="O14" s="58"/>
      <c r="P14" s="57">
        <f t="shared" si="0"/>
        <v>200886</v>
      </c>
      <c r="Q14" s="51"/>
      <c r="S14" s="12"/>
    </row>
    <row r="15" spans="1:19" ht="14.25" x14ac:dyDescent="0.2">
      <c r="A15" s="39" t="s">
        <v>78</v>
      </c>
      <c r="B15" s="56"/>
      <c r="C15" s="57">
        <v>13582</v>
      </c>
      <c r="D15" s="57">
        <v>11610</v>
      </c>
      <c r="E15" s="57">
        <v>10952</v>
      </c>
      <c r="F15" s="57">
        <v>3834</v>
      </c>
      <c r="G15" s="57">
        <v>867</v>
      </c>
      <c r="H15" s="57">
        <v>1611</v>
      </c>
      <c r="I15" s="57">
        <v>2358</v>
      </c>
      <c r="J15" s="57">
        <v>1697</v>
      </c>
      <c r="K15" s="57">
        <v>1457</v>
      </c>
      <c r="L15" s="57">
        <v>9340</v>
      </c>
      <c r="M15" s="57">
        <v>13991</v>
      </c>
      <c r="N15" s="57">
        <v>12648</v>
      </c>
      <c r="O15" s="58"/>
      <c r="P15" s="57">
        <f t="shared" si="0"/>
        <v>83947</v>
      </c>
      <c r="Q15" s="51"/>
      <c r="S15" s="12"/>
    </row>
    <row r="16" spans="1:19" ht="14.25" x14ac:dyDescent="0.2">
      <c r="A16" s="39" t="s">
        <v>85</v>
      </c>
      <c r="B16" s="56"/>
      <c r="C16" s="57">
        <v>816</v>
      </c>
      <c r="D16" s="57">
        <v>1240</v>
      </c>
      <c r="E16" s="57">
        <v>1172</v>
      </c>
      <c r="F16" s="57">
        <v>1269</v>
      </c>
      <c r="G16" s="57">
        <v>1287</v>
      </c>
      <c r="H16" s="57">
        <v>1828</v>
      </c>
      <c r="I16" s="57">
        <v>2567</v>
      </c>
      <c r="J16" s="57">
        <v>2790</v>
      </c>
      <c r="K16" s="57">
        <v>2470</v>
      </c>
      <c r="L16" s="57">
        <v>2753</v>
      </c>
      <c r="M16" s="57">
        <v>1097</v>
      </c>
      <c r="N16" s="57">
        <v>1423</v>
      </c>
      <c r="O16" s="58"/>
      <c r="P16" s="57">
        <f t="shared" si="0"/>
        <v>20712</v>
      </c>
      <c r="Q16" s="51"/>
      <c r="S16" s="12"/>
    </row>
    <row r="17" spans="1:19" ht="14.25" x14ac:dyDescent="0.2">
      <c r="A17" s="39" t="s">
        <v>80</v>
      </c>
      <c r="B17" s="56"/>
      <c r="C17" s="57">
        <v>9784</v>
      </c>
      <c r="D17" s="57">
        <v>9567</v>
      </c>
      <c r="E17" s="57">
        <v>10029</v>
      </c>
      <c r="F17" s="57">
        <v>8524</v>
      </c>
      <c r="G17" s="57">
        <v>8982</v>
      </c>
      <c r="H17" s="57">
        <v>11693</v>
      </c>
      <c r="I17" s="57">
        <v>12239</v>
      </c>
      <c r="J17" s="57">
        <v>12611</v>
      </c>
      <c r="K17" s="57">
        <v>11650</v>
      </c>
      <c r="L17" s="57">
        <v>9885</v>
      </c>
      <c r="M17" s="57">
        <v>9044</v>
      </c>
      <c r="N17" s="57">
        <v>10059</v>
      </c>
      <c r="O17" s="58"/>
      <c r="P17" s="57">
        <f t="shared" si="0"/>
        <v>124067</v>
      </c>
      <c r="Q17" s="51"/>
      <c r="S17" s="12"/>
    </row>
    <row r="18" spans="1:19" ht="14.25" x14ac:dyDescent="0.2">
      <c r="A18" s="39" t="s">
        <v>81</v>
      </c>
      <c r="B18" s="56"/>
      <c r="C18" s="57">
        <v>24684</v>
      </c>
      <c r="D18" s="57">
        <v>20538</v>
      </c>
      <c r="E18" s="57">
        <v>19036</v>
      </c>
      <c r="F18" s="57">
        <v>7317</v>
      </c>
      <c r="G18" s="57">
        <v>0</v>
      </c>
      <c r="H18" s="57">
        <v>551</v>
      </c>
      <c r="I18" s="57">
        <v>730</v>
      </c>
      <c r="J18" s="57">
        <v>919</v>
      </c>
      <c r="K18" s="57">
        <v>759</v>
      </c>
      <c r="L18" s="57">
        <v>10401</v>
      </c>
      <c r="M18" s="57">
        <v>22943</v>
      </c>
      <c r="N18" s="57">
        <v>21341</v>
      </c>
      <c r="O18" s="58"/>
      <c r="P18" s="57">
        <f t="shared" si="0"/>
        <v>129219</v>
      </c>
      <c r="Q18" s="51"/>
      <c r="S18" s="12"/>
    </row>
    <row r="19" spans="1:19" ht="14.25" x14ac:dyDescent="0.2">
      <c r="A19" s="39" t="s">
        <v>82</v>
      </c>
      <c r="B19" s="56"/>
      <c r="C19" s="57">
        <v>7348</v>
      </c>
      <c r="D19" s="57">
        <v>8182</v>
      </c>
      <c r="E19" s="57">
        <v>9046</v>
      </c>
      <c r="F19" s="57">
        <v>9728</v>
      </c>
      <c r="G19" s="57">
        <v>7863</v>
      </c>
      <c r="H19" s="57">
        <v>5884</v>
      </c>
      <c r="I19" s="57">
        <v>7965</v>
      </c>
      <c r="J19" s="57">
        <v>7948</v>
      </c>
      <c r="K19" s="57">
        <v>8375</v>
      </c>
      <c r="L19" s="57">
        <v>10928</v>
      </c>
      <c r="M19" s="57">
        <v>10186</v>
      </c>
      <c r="N19" s="57">
        <v>10049</v>
      </c>
      <c r="O19" s="58"/>
      <c r="P19" s="57">
        <f t="shared" si="0"/>
        <v>103502</v>
      </c>
      <c r="Q19" s="51"/>
      <c r="S19" s="12"/>
    </row>
    <row r="20" spans="1:19" ht="14.25" x14ac:dyDescent="0.2">
      <c r="A20" s="39" t="s">
        <v>83</v>
      </c>
      <c r="B20" s="56"/>
      <c r="C20" s="57">
        <v>0</v>
      </c>
      <c r="D20" s="57">
        <v>3</v>
      </c>
      <c r="E20" s="57">
        <v>0</v>
      </c>
      <c r="F20" s="57">
        <v>828</v>
      </c>
      <c r="G20" s="57">
        <v>706</v>
      </c>
      <c r="H20" s="57">
        <v>1421</v>
      </c>
      <c r="I20" s="57">
        <v>2688</v>
      </c>
      <c r="J20" s="57">
        <v>4161</v>
      </c>
      <c r="K20" s="57">
        <v>1862</v>
      </c>
      <c r="L20" s="57">
        <v>869</v>
      </c>
      <c r="M20" s="57">
        <v>0</v>
      </c>
      <c r="N20" s="57">
        <v>6</v>
      </c>
      <c r="O20" s="58"/>
      <c r="P20" s="57">
        <f t="shared" si="0"/>
        <v>12544</v>
      </c>
      <c r="Q20" s="51"/>
      <c r="S20" s="12"/>
    </row>
    <row r="21" spans="1:19" ht="14.25" x14ac:dyDescent="0.2">
      <c r="A21" s="39" t="s">
        <v>84</v>
      </c>
      <c r="B21" s="56"/>
      <c r="C21" s="57">
        <v>13009</v>
      </c>
      <c r="D21" s="57">
        <v>11976</v>
      </c>
      <c r="E21" s="57">
        <v>14818</v>
      </c>
      <c r="F21" s="57">
        <v>15550</v>
      </c>
      <c r="G21" s="57">
        <v>11814</v>
      </c>
      <c r="H21" s="57">
        <v>16811</v>
      </c>
      <c r="I21" s="57">
        <v>17264</v>
      </c>
      <c r="J21" s="57">
        <v>16180</v>
      </c>
      <c r="K21" s="57">
        <v>14262</v>
      </c>
      <c r="L21" s="57">
        <v>16181</v>
      </c>
      <c r="M21" s="57">
        <v>14278</v>
      </c>
      <c r="N21" s="57">
        <v>16795</v>
      </c>
      <c r="O21" s="58"/>
      <c r="P21" s="57">
        <f t="shared" si="0"/>
        <v>178938</v>
      </c>
      <c r="Q21" s="51"/>
      <c r="S21" s="12"/>
    </row>
    <row r="22" spans="1:19" ht="14.25" x14ac:dyDescent="0.2">
      <c r="A22" s="39"/>
      <c r="B22" s="56"/>
      <c r="C22" s="130"/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3"/>
      <c r="P22" s="57"/>
      <c r="Q22" s="51"/>
    </row>
    <row r="23" spans="1:19" ht="15" thickBot="1" x14ac:dyDescent="0.25">
      <c r="A23" s="132" t="s">
        <v>6</v>
      </c>
      <c r="B23" s="132"/>
      <c r="C23" s="62">
        <f>+SUM(C5:C21)</f>
        <v>407701</v>
      </c>
      <c r="D23" s="62">
        <f t="shared" ref="D23:N23" si="1">+SUM(D5:D21)</f>
        <v>410783</v>
      </c>
      <c r="E23" s="62">
        <f t="shared" si="1"/>
        <v>447187</v>
      </c>
      <c r="F23" s="62">
        <f t="shared" si="1"/>
        <v>384930</v>
      </c>
      <c r="G23" s="62">
        <f t="shared" si="1"/>
        <v>328960</v>
      </c>
      <c r="H23" s="62">
        <f t="shared" si="1"/>
        <v>339587</v>
      </c>
      <c r="I23" s="62">
        <f t="shared" si="1"/>
        <v>407018</v>
      </c>
      <c r="J23" s="62">
        <f t="shared" si="1"/>
        <v>399726</v>
      </c>
      <c r="K23" s="62">
        <f t="shared" si="1"/>
        <v>367589</v>
      </c>
      <c r="L23" s="62">
        <f t="shared" si="1"/>
        <v>442599</v>
      </c>
      <c r="M23" s="62">
        <f t="shared" si="1"/>
        <v>433724</v>
      </c>
      <c r="N23" s="62">
        <f t="shared" si="1"/>
        <v>469928</v>
      </c>
      <c r="O23" s="62">
        <f>SUM(O5:O22)</f>
        <v>0</v>
      </c>
      <c r="P23" s="62">
        <f>SUM(P5:P22)</f>
        <v>4839732</v>
      </c>
      <c r="Q23" s="51"/>
    </row>
    <row r="24" spans="1:19" ht="14.25" x14ac:dyDescent="0.2">
      <c r="A24" s="161" t="s">
        <v>66</v>
      </c>
      <c r="B24" s="161"/>
      <c r="C24" s="161"/>
      <c r="D24" s="161"/>
      <c r="E24" s="161"/>
      <c r="F24" s="161"/>
      <c r="G24" s="161"/>
      <c r="H24" s="161"/>
      <c r="I24" s="161"/>
      <c r="J24" s="161"/>
      <c r="K24" s="161"/>
      <c r="L24" s="161"/>
      <c r="M24" s="161"/>
      <c r="N24" s="161"/>
      <c r="O24" s="2"/>
      <c r="P24" s="95"/>
    </row>
    <row r="25" spans="1:19" x14ac:dyDescent="0.2">
      <c r="A25" s="162" t="s">
        <v>21</v>
      </c>
      <c r="B25" s="162"/>
      <c r="C25" s="162"/>
      <c r="D25" s="162"/>
      <c r="E25" s="162"/>
      <c r="F25" s="162"/>
      <c r="G25" s="162"/>
      <c r="H25" s="162"/>
      <c r="I25" s="162"/>
      <c r="J25" s="162"/>
      <c r="K25" s="162"/>
      <c r="L25" s="162"/>
      <c r="M25" s="162"/>
      <c r="N25" s="162"/>
      <c r="O25" s="164"/>
      <c r="P25" s="164"/>
    </row>
    <row r="27" spans="1:19" x14ac:dyDescent="0.2">
      <c r="A27" s="158" t="s">
        <v>26</v>
      </c>
      <c r="P27" s="12"/>
    </row>
    <row r="28" spans="1:19" x14ac:dyDescent="0.2">
      <c r="A28" s="158"/>
    </row>
  </sheetData>
  <mergeCells count="6">
    <mergeCell ref="A1:P1"/>
    <mergeCell ref="A27:A28"/>
    <mergeCell ref="A2:P2"/>
    <mergeCell ref="A24:N24"/>
    <mergeCell ref="A25:N25"/>
    <mergeCell ref="O25:P25"/>
  </mergeCells>
  <phoneticPr fontId="2" type="noConversion"/>
  <hyperlinks>
    <hyperlink ref="A27" location="EPA!A1" display="Índice"/>
    <hyperlink ref="A27:A28" location="'Sector Turístico'!A1" display="Índice"/>
  </hyperlinks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</vt:i4>
      </vt:variant>
    </vt:vector>
  </HeadingPairs>
  <TitlesOfParts>
    <vt:vector size="15" baseType="lpstr">
      <vt:lpstr>Sector Turístico</vt:lpstr>
      <vt:lpstr>Tabla 9.1</vt:lpstr>
      <vt:lpstr>Tabla 9.2</vt:lpstr>
      <vt:lpstr>Tabla 9.3</vt:lpstr>
      <vt:lpstr>Tabla 9.4</vt:lpstr>
      <vt:lpstr>Tabla 9.5</vt:lpstr>
      <vt:lpstr>Tabla 9.6</vt:lpstr>
      <vt:lpstr>Tabla 9.7</vt:lpstr>
      <vt:lpstr>Tabla 9.8</vt:lpstr>
      <vt:lpstr>Tabla 9.9</vt:lpstr>
      <vt:lpstr>Tabla 9.10</vt:lpstr>
      <vt:lpstr>Tabla 9.11</vt:lpstr>
      <vt:lpstr>Tabla 9.12</vt:lpstr>
      <vt:lpstr>Tabla 9.13</vt:lpstr>
      <vt:lpstr>'Tabla 9.2'!OLE_LINK3</vt:lpstr>
    </vt:vector>
  </TitlesOfParts>
  <Company>cce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Economia2</cp:lastModifiedBy>
  <dcterms:created xsi:type="dcterms:W3CDTF">2004-06-24T12:02:29Z</dcterms:created>
  <dcterms:modified xsi:type="dcterms:W3CDTF">2017-06-26T13:19:45Z</dcterms:modified>
</cp:coreProperties>
</file>